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ENG\"/>
    </mc:Choice>
  </mc:AlternateContent>
  <xr:revisionPtr revIDLastSave="0" documentId="13_ncr:1_{8DB3923B-156A-498E-BEC3-57C739FCD08E}" xr6:coauthVersionLast="36" xr6:coauthVersionMax="36" xr10:uidLastSave="{00000000-0000-0000-0000-000000000000}"/>
  <bookViews>
    <workbookView xWindow="0" yWindow="0" windowWidth="19200" windowHeight="6940" tabRatio="900" xr2:uid="{00000000-000D-0000-FFFF-FFFF00000000}"/>
  </bookViews>
  <sheets>
    <sheet name="SEKTOR_USD" sheetId="1" r:id="rId1"/>
  </sheets>
  <calcPr calcId="191029"/>
</workbook>
</file>

<file path=xl/calcChain.xml><?xml version="1.0" encoding="utf-8"?>
<calcChain xmlns="http://schemas.openxmlformats.org/spreadsheetml/2006/main">
  <c r="M48" i="1" l="1"/>
  <c r="L48" i="1"/>
  <c r="I48" i="1"/>
  <c r="H48" i="1"/>
  <c r="E48" i="1"/>
  <c r="D48" i="1"/>
  <c r="K47" i="1"/>
  <c r="M47" i="1" s="1"/>
  <c r="J47" i="1"/>
  <c r="I47" i="1"/>
  <c r="G47" i="1"/>
  <c r="H47" i="1" s="1"/>
  <c r="F47" i="1"/>
  <c r="C47" i="1"/>
  <c r="E47" i="1" s="1"/>
  <c r="B47" i="1"/>
  <c r="M46" i="1"/>
  <c r="L46" i="1"/>
  <c r="I46" i="1"/>
  <c r="H46" i="1"/>
  <c r="E46" i="1"/>
  <c r="D46" i="1"/>
  <c r="L43" i="1"/>
  <c r="H43" i="1"/>
  <c r="D43" i="1"/>
  <c r="K42" i="1"/>
  <c r="J42" i="1"/>
  <c r="G42" i="1"/>
  <c r="H42" i="1" s="1"/>
  <c r="F42" i="1"/>
  <c r="C42" i="1"/>
  <c r="B42" i="1"/>
  <c r="L41" i="1"/>
  <c r="H41" i="1"/>
  <c r="D41" i="1"/>
  <c r="L40" i="1"/>
  <c r="H40" i="1"/>
  <c r="D40" i="1"/>
  <c r="L39" i="1"/>
  <c r="H39" i="1"/>
  <c r="D39" i="1"/>
  <c r="L38" i="1"/>
  <c r="H38" i="1"/>
  <c r="D38" i="1"/>
  <c r="L37" i="1"/>
  <c r="H37" i="1"/>
  <c r="D37" i="1"/>
  <c r="L36" i="1"/>
  <c r="H36" i="1"/>
  <c r="D36" i="1"/>
  <c r="L35" i="1"/>
  <c r="H35" i="1"/>
  <c r="D35" i="1"/>
  <c r="L34" i="1"/>
  <c r="H34" i="1"/>
  <c r="D34" i="1"/>
  <c r="L33" i="1"/>
  <c r="H33" i="1"/>
  <c r="D33" i="1"/>
  <c r="L32" i="1"/>
  <c r="H32" i="1"/>
  <c r="D32" i="1"/>
  <c r="L31" i="1"/>
  <c r="H31" i="1"/>
  <c r="D31" i="1"/>
  <c r="L30" i="1"/>
  <c r="H30" i="1"/>
  <c r="D30" i="1"/>
  <c r="K29" i="1"/>
  <c r="L29" i="1" s="1"/>
  <c r="J29" i="1"/>
  <c r="G29" i="1"/>
  <c r="F29" i="1"/>
  <c r="C29" i="1"/>
  <c r="D29" i="1" s="1"/>
  <c r="B29" i="1"/>
  <c r="L28" i="1"/>
  <c r="H28" i="1"/>
  <c r="D28" i="1"/>
  <c r="K27" i="1"/>
  <c r="J27" i="1"/>
  <c r="J22" i="1" s="1"/>
  <c r="J44" i="1" s="1"/>
  <c r="J45" i="1" s="1"/>
  <c r="G27" i="1"/>
  <c r="H27" i="1" s="1"/>
  <c r="F27" i="1"/>
  <c r="C27" i="1"/>
  <c r="B27" i="1"/>
  <c r="B22" i="1" s="1"/>
  <c r="L26" i="1"/>
  <c r="H26" i="1"/>
  <c r="D26" i="1"/>
  <c r="L25" i="1"/>
  <c r="H25" i="1"/>
  <c r="D25" i="1"/>
  <c r="L24" i="1"/>
  <c r="H24" i="1"/>
  <c r="D24" i="1"/>
  <c r="K23" i="1"/>
  <c r="L23" i="1" s="1"/>
  <c r="J23" i="1"/>
  <c r="G23" i="1"/>
  <c r="H23" i="1" s="1"/>
  <c r="F23" i="1"/>
  <c r="C23" i="1"/>
  <c r="D23" i="1" s="1"/>
  <c r="B23" i="1"/>
  <c r="K22" i="1"/>
  <c r="F22" i="1"/>
  <c r="C22" i="1"/>
  <c r="L21" i="1"/>
  <c r="H21" i="1"/>
  <c r="D21" i="1"/>
  <c r="K20" i="1"/>
  <c r="L20" i="1" s="1"/>
  <c r="J20" i="1"/>
  <c r="G20" i="1"/>
  <c r="F20" i="1"/>
  <c r="F8" i="1" s="1"/>
  <c r="F44" i="1" s="1"/>
  <c r="F45" i="1" s="1"/>
  <c r="C20" i="1"/>
  <c r="D20" i="1" s="1"/>
  <c r="B20" i="1"/>
  <c r="L19" i="1"/>
  <c r="H19" i="1"/>
  <c r="D19" i="1"/>
  <c r="K18" i="1"/>
  <c r="L18" i="1" s="1"/>
  <c r="J18" i="1"/>
  <c r="G18" i="1"/>
  <c r="H18" i="1" s="1"/>
  <c r="F18" i="1"/>
  <c r="C18" i="1"/>
  <c r="D18" i="1" s="1"/>
  <c r="B18" i="1"/>
  <c r="L17" i="1"/>
  <c r="H17" i="1"/>
  <c r="D17" i="1"/>
  <c r="L16" i="1"/>
  <c r="H16" i="1"/>
  <c r="D16" i="1"/>
  <c r="L15" i="1"/>
  <c r="H15" i="1"/>
  <c r="D15" i="1"/>
  <c r="L14" i="1"/>
  <c r="H14" i="1"/>
  <c r="D14" i="1"/>
  <c r="L13" i="1"/>
  <c r="H13" i="1"/>
  <c r="D13" i="1"/>
  <c r="L12" i="1"/>
  <c r="H12" i="1"/>
  <c r="D12" i="1"/>
  <c r="L11" i="1"/>
  <c r="H11" i="1"/>
  <c r="D11" i="1"/>
  <c r="L10" i="1"/>
  <c r="H10" i="1"/>
  <c r="D10" i="1"/>
  <c r="K9" i="1"/>
  <c r="L9" i="1" s="1"/>
  <c r="J9" i="1"/>
  <c r="G9" i="1"/>
  <c r="H9" i="1" s="1"/>
  <c r="F9" i="1"/>
  <c r="C9" i="1"/>
  <c r="C8" i="1" s="1"/>
  <c r="B9" i="1"/>
  <c r="B8" i="1" s="1"/>
  <c r="J8" i="1"/>
  <c r="G8" i="1"/>
  <c r="G44" i="1" l="1"/>
  <c r="E8" i="1"/>
  <c r="D8" i="1"/>
  <c r="C44" i="1"/>
  <c r="E42" i="1" s="1"/>
  <c r="B44" i="1"/>
  <c r="B45" i="1" s="1"/>
  <c r="D22" i="1"/>
  <c r="L22" i="1"/>
  <c r="D42" i="1"/>
  <c r="L42" i="1"/>
  <c r="L47" i="1"/>
  <c r="E22" i="1"/>
  <c r="H20" i="1"/>
  <c r="D27" i="1"/>
  <c r="L27" i="1"/>
  <c r="D9" i="1"/>
  <c r="H29" i="1"/>
  <c r="D47" i="1"/>
  <c r="E9" i="1"/>
  <c r="K8" i="1"/>
  <c r="G22" i="1"/>
  <c r="H8" i="1"/>
  <c r="I8" i="1"/>
  <c r="I44" i="1" l="1"/>
  <c r="H44" i="1"/>
  <c r="I43" i="1"/>
  <c r="I42" i="1"/>
  <c r="I40" i="1"/>
  <c r="I36" i="1"/>
  <c r="I26" i="1"/>
  <c r="I9" i="1"/>
  <c r="I31" i="1"/>
  <c r="I32" i="1"/>
  <c r="I14" i="1"/>
  <c r="I10" i="1"/>
  <c r="I39" i="1"/>
  <c r="I28" i="1"/>
  <c r="I25" i="1"/>
  <c r="I13" i="1"/>
  <c r="I41" i="1"/>
  <c r="I37" i="1"/>
  <c r="I33" i="1"/>
  <c r="I21" i="1"/>
  <c r="I15" i="1"/>
  <c r="I11" i="1"/>
  <c r="G45" i="1"/>
  <c r="I38" i="1"/>
  <c r="I34" i="1"/>
  <c r="I24" i="1"/>
  <c r="I19" i="1"/>
  <c r="I16" i="1"/>
  <c r="I30" i="1"/>
  <c r="I12" i="1"/>
  <c r="I35" i="1"/>
  <c r="I27" i="1"/>
  <c r="I17" i="1"/>
  <c r="I22" i="1"/>
  <c r="H22" i="1"/>
  <c r="L8" i="1"/>
  <c r="K44" i="1"/>
  <c r="I23" i="1"/>
  <c r="I29" i="1"/>
  <c r="I18" i="1"/>
  <c r="C45" i="1"/>
  <c r="E39" i="1"/>
  <c r="E35" i="1"/>
  <c r="E31" i="1"/>
  <c r="E29" i="1"/>
  <c r="E28" i="1"/>
  <c r="E25" i="1"/>
  <c r="E23" i="1"/>
  <c r="E17" i="1"/>
  <c r="E13" i="1"/>
  <c r="E24" i="1"/>
  <c r="E16" i="1"/>
  <c r="E18" i="1"/>
  <c r="E12" i="1"/>
  <c r="E37" i="1"/>
  <c r="E38" i="1"/>
  <c r="E44" i="1"/>
  <c r="E43" i="1"/>
  <c r="E40" i="1"/>
  <c r="E36" i="1"/>
  <c r="E32" i="1"/>
  <c r="E26" i="1"/>
  <c r="E14" i="1"/>
  <c r="E10" i="1"/>
  <c r="E41" i="1"/>
  <c r="E21" i="1"/>
  <c r="E11" i="1"/>
  <c r="E34" i="1"/>
  <c r="E20" i="1"/>
  <c r="D44" i="1"/>
  <c r="E33" i="1"/>
  <c r="E15" i="1"/>
  <c r="E30" i="1"/>
  <c r="E19" i="1"/>
  <c r="E27" i="1"/>
  <c r="I20" i="1"/>
  <c r="E45" i="1" l="1"/>
  <c r="D45" i="1"/>
  <c r="I45" i="1"/>
  <c r="H45" i="1"/>
  <c r="K45" i="1"/>
  <c r="M37" i="1"/>
  <c r="M33" i="1"/>
  <c r="M29" i="1"/>
  <c r="M23" i="1"/>
  <c r="M21" i="1"/>
  <c r="M18" i="1"/>
  <c r="M15" i="1"/>
  <c r="M11" i="1"/>
  <c r="M43" i="1"/>
  <c r="M20" i="1"/>
  <c r="M10" i="1"/>
  <c r="M41" i="1"/>
  <c r="M26" i="1"/>
  <c r="M17" i="1"/>
  <c r="M36" i="1"/>
  <c r="M32" i="1"/>
  <c r="M44" i="1"/>
  <c r="M38" i="1"/>
  <c r="M34" i="1"/>
  <c r="M30" i="1"/>
  <c r="M24" i="1"/>
  <c r="M19" i="1"/>
  <c r="M16" i="1"/>
  <c r="M12" i="1"/>
  <c r="M31" i="1"/>
  <c r="M13" i="1"/>
  <c r="L44" i="1"/>
  <c r="M39" i="1"/>
  <c r="M35" i="1"/>
  <c r="M28" i="1"/>
  <c r="M25" i="1"/>
  <c r="M40" i="1"/>
  <c r="M14" i="1"/>
  <c r="M42" i="1"/>
  <c r="M9" i="1"/>
  <c r="M27" i="1"/>
  <c r="M22" i="1"/>
  <c r="M8" i="1"/>
  <c r="M45" i="1" l="1"/>
  <c r="L45" i="1"/>
</calcChain>
</file>

<file path=xl/sharedStrings.xml><?xml version="1.0" encoding="utf-8"?>
<sst xmlns="http://schemas.openxmlformats.org/spreadsheetml/2006/main" count="55" uniqueCount="54">
  <si>
    <t>2017 - 2018</t>
  </si>
  <si>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</si>
  <si>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</si>
  <si>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</si>
  <si>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</si>
  <si>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</si>
  <si>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</si>
  <si>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</si>
  <si>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</si>
  <si>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</si>
  <si>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</si>
  <si>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</si>
  <si>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</si>
  <si>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</si>
  <si>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</si>
  <si>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</si>
  <si>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</si>
  <si>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</si>
  <si>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</si>
  <si>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</si>
  <si>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</si>
  <si>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</si>
  <si>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</si>
  <si>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</si>
  <si>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</si>
  <si>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</si>
  <si>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</si>
  <si>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</si>
  <si>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</si>
  <si>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</si>
  <si>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</si>
  <si>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</si>
  <si>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</si>
  <si>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</si>
  <si>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</si>
  <si>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</si>
  <si>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</si>
  <si>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</si>
  <si>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</si>
  <si>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</si>
  <si>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SECTORAL EXPORT FIGURES - 1000 $</t>
  </si>
  <si>
    <t>LAST 12 MONTHS</t>
  </si>
  <si>
    <t>For the last 12 months; first 11 eleven months' figures are from TUİK and last month's figures are taken from TİM data</t>
  </si>
  <si>
    <t>T O T A L (TİM+TUİK (Turkey Statistical Institute)*)</t>
  </si>
  <si>
    <t>Change    ('19/'18)</t>
  </si>
  <si>
    <t>2018 - 2019</t>
  </si>
  <si>
    <t>Change   ('19/'18)</t>
  </si>
  <si>
    <t xml:space="preserve"> Share(19)  (%)</t>
  </si>
  <si>
    <t>Share(19)  (%)</t>
  </si>
  <si>
    <t xml:space="preserve"> Share (19)  (%)</t>
  </si>
  <si>
    <t>For January-September period, TUİK figures was used for the first month.</t>
  </si>
  <si>
    <t>1 - 30 SEPTEMBER EXPORT FIGURES</t>
  </si>
  <si>
    <t>1 - 31 SEPTEMBER</t>
  </si>
  <si>
    <t>1st JANUARY  -  30th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</si>
</sst>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Y_T_L_-;\-* #,##0.00\ _Y_T_L_-;_-* &quot;-&quot;??\ _Y_T_L_-;_-@_-"/>
    <numFmt numFmtId="165" formatCode="0.0"/>
    <numFmt numFmtId="166" formatCode="#,##0.0"/>
  </numFmts>
  <fonts count="50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6"/>
      <name val="Arial"/>
      <family val="2"/>
      <charset val="162"/>
    </font>
    <font>
      <b/>
      <sz val="11"/>
      <color rgb="FF000000"/>
      <name val="Calibri"/>
      <family val="2"/>
      <charset val="162"/>
    </font>
  </fonts>
  <fills count="4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6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</cellStyleXfs>
  <cellXfs count="40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3" fontId="21" fillId="0" borderId="9" xfId="1" applyNumberFormat="1" applyFont="1" applyFill="1" applyBorder="1" applyAlignment="1">
      <alignment horizontal="center"/>
    </xf>
    <xf numFmtId="0" fontId="21" fillId="0" borderId="9" xfId="1" applyFont="1" applyFill="1" applyBorder="1"/>
    <xf numFmtId="165" fontId="21" fillId="0" borderId="9" xfId="1" applyNumberFormat="1" applyFont="1" applyFill="1" applyBorder="1" applyAlignment="1">
      <alignment horizontal="center"/>
    </xf>
    <xf numFmtId="0" fontId="17" fillId="0" borderId="9" xfId="1" applyFont="1" applyFill="1" applyBorder="1"/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0" fontId="29" fillId="0" borderId="9" xfId="1" applyFont="1" applyFill="1" applyBorder="1"/>
    <xf numFmtId="0" fontId="30" fillId="0" borderId="0" xfId="1" applyFont="1" applyFill="1" applyBorder="1"/>
    <xf numFmtId="0" fontId="23" fillId="23" borderId="9" xfId="1" applyFont="1" applyFill="1" applyBorder="1"/>
    <xf numFmtId="0" fontId="21" fillId="23" borderId="9" xfId="1" applyFont="1" applyFill="1" applyBorder="1"/>
    <xf numFmtId="0" fontId="22" fillId="23" borderId="9" xfId="1" applyFont="1" applyFill="1" applyBorder="1"/>
    <xf numFmtId="0" fontId="18" fillId="0" borderId="0" xfId="1" applyFont="1" applyFill="1" applyBorder="1" applyAlignment="1"/>
    <xf numFmtId="0" fontId="49" fillId="0" borderId="0" xfId="0" applyFont="1" applyAlignment="1">
      <alignment vertical="center"/>
    </xf>
    <xf numFmtId="0" fontId="17" fillId="41" borderId="9" xfId="1" applyFont="1" applyFill="1" applyBorder="1"/>
    <xf numFmtId="0" fontId="17" fillId="0" borderId="0" xfId="1" applyFont="1" applyFill="1" applyBorder="1" applyAlignment="1">
      <alignment wrapText="1"/>
    </xf>
    <xf numFmtId="3" fontId="25" fillId="0" borderId="9" xfId="1" applyNumberFormat="1" applyFont="1" applyFill="1" applyBorder="1" applyAlignment="1">
      <alignment horizontal="center"/>
    </xf>
    <xf numFmtId="165" fontId="25" fillId="0" borderId="9" xfId="1" applyNumberFormat="1" applyFont="1" applyFill="1" applyBorder="1" applyAlignment="1">
      <alignment horizontal="center"/>
    </xf>
    <xf numFmtId="166" fontId="27" fillId="0" borderId="9" xfId="1" applyNumberFormat="1" applyFont="1" applyFill="1" applyBorder="1" applyAlignment="1">
      <alignment horizontal="center"/>
    </xf>
    <xf numFmtId="165" fontId="27" fillId="0" borderId="9" xfId="1" applyNumberFormat="1" applyFont="1" applyFill="1" applyBorder="1" applyAlignment="1">
      <alignment horizontal="center"/>
    </xf>
    <xf numFmtId="3" fontId="29" fillId="42" borderId="9" xfId="1" applyNumberFormat="1" applyFont="1" applyFill="1" applyBorder="1" applyAlignment="1">
      <alignment horizontal="center"/>
    </xf>
    <xf numFmtId="165" fontId="29" fillId="0" borderId="9" xfId="1" applyNumberFormat="1" applyFont="1" applyFill="1" applyBorder="1" applyAlignment="1">
      <alignment horizontal="center"/>
    </xf>
    <xf numFmtId="3" fontId="48" fillId="42" borderId="9" xfId="1" applyNumberFormat="1" applyFont="1" applyFill="1" applyBorder="1" applyAlignment="1">
      <alignment horizontal="center"/>
    </xf>
    <xf numFmtId="165" fontId="48" fillId="40" borderId="9" xfId="1" applyNumberFormat="1" applyFont="1" applyFill="1" applyBorder="1" applyAlignment="1">
      <alignment horizontal="center"/>
    </xf>
    <xf numFmtId="165" fontId="48" fillId="0" borderId="9" xfId="1" applyNumberFormat="1" applyFont="1" applyFill="1" applyBorder="1" applyAlignment="1">
      <alignment horizontal="center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</cellXfs>
  <cellStyles count="336">
    <cellStyle name="%20 - Vurgu1 2" xfId="2" xr:uid="{00000000-0005-0000-0000-000000000000}"/>
    <cellStyle name="%20 - Vurgu2 2" xfId="3" xr:uid="{00000000-0005-0000-0000-000001000000}"/>
    <cellStyle name="%20 - Vurgu3 2" xfId="4" xr:uid="{00000000-0005-0000-0000-000002000000}"/>
    <cellStyle name="%20 - Vurgu4 2" xfId="5" xr:uid="{00000000-0005-0000-0000-000003000000}"/>
    <cellStyle name="%20 - Vurgu5 2" xfId="6" xr:uid="{00000000-0005-0000-0000-000004000000}"/>
    <cellStyle name="%20 - Vurgu6 2" xfId="7" xr:uid="{00000000-0005-0000-0000-000005000000}"/>
    <cellStyle name="%40 - Vurgu1 2" xfId="8" xr:uid="{00000000-0005-0000-0000-000006000000}"/>
    <cellStyle name="%40 - Vurgu2 2" xfId="9" xr:uid="{00000000-0005-0000-0000-000007000000}"/>
    <cellStyle name="%40 - Vurgu3 2" xfId="10" xr:uid="{00000000-0005-0000-0000-000008000000}"/>
    <cellStyle name="%40 - Vurgu4 2" xfId="11" xr:uid="{00000000-0005-0000-0000-000009000000}"/>
    <cellStyle name="%40 - Vurgu5 2" xfId="12" xr:uid="{00000000-0005-0000-0000-00000A000000}"/>
    <cellStyle name="%40 - Vurgu6 2" xfId="13" xr:uid="{00000000-0005-0000-0000-00000B000000}"/>
    <cellStyle name="%60 - Vurgu1 2" xfId="14" xr:uid="{00000000-0005-0000-0000-00000C000000}"/>
    <cellStyle name="%60 - Vurgu2 2" xfId="15" xr:uid="{00000000-0005-0000-0000-00000D000000}"/>
    <cellStyle name="%60 - Vurgu3 2" xfId="16" xr:uid="{00000000-0005-0000-0000-00000E000000}"/>
    <cellStyle name="%60 - Vurgu4 2" xfId="17" xr:uid="{00000000-0005-0000-0000-00000F000000}"/>
    <cellStyle name="%60 - Vurgu5 2" xfId="18" xr:uid="{00000000-0005-0000-0000-000010000000}"/>
    <cellStyle name="%60 - Vurgu6 2" xfId="19" xr:uid="{00000000-0005-0000-0000-000011000000}"/>
    <cellStyle name="20% - Accent1" xfId="20" xr:uid="{00000000-0005-0000-0000-000012000000}"/>
    <cellStyle name="20% - Accent1 2" xfId="21" xr:uid="{00000000-0005-0000-0000-000013000000}"/>
    <cellStyle name="20% - Accent1 2 2" xfId="22" xr:uid="{00000000-0005-0000-0000-000014000000}"/>
    <cellStyle name="20% - Accent1 2 2 2" xfId="170" xr:uid="{00000000-0005-0000-0000-000015000000}"/>
    <cellStyle name="20% - Accent1 2 3" xfId="171" xr:uid="{00000000-0005-0000-0000-000016000000}"/>
    <cellStyle name="20% - Accent1 3" xfId="172" xr:uid="{00000000-0005-0000-0000-000017000000}"/>
    <cellStyle name="20% - Accent1 4" xfId="173" xr:uid="{00000000-0005-0000-0000-000018000000}"/>
    <cellStyle name="20% - Accent2" xfId="23" xr:uid="{00000000-0005-0000-0000-000019000000}"/>
    <cellStyle name="20% - Accent2 2" xfId="24" xr:uid="{00000000-0005-0000-0000-00001A000000}"/>
    <cellStyle name="20% - Accent2 2 2" xfId="25" xr:uid="{00000000-0005-0000-0000-00001B000000}"/>
    <cellStyle name="20% - Accent2 2 2 2" xfId="174" xr:uid="{00000000-0005-0000-0000-00001C000000}"/>
    <cellStyle name="20% - Accent2 2 3" xfId="175" xr:uid="{00000000-0005-0000-0000-00001D000000}"/>
    <cellStyle name="20% - Accent2 3" xfId="176" xr:uid="{00000000-0005-0000-0000-00001E000000}"/>
    <cellStyle name="20% - Accent2 4" xfId="177" xr:uid="{00000000-0005-0000-0000-00001F000000}"/>
    <cellStyle name="20% - Accent3" xfId="26" xr:uid="{00000000-0005-0000-0000-000020000000}"/>
    <cellStyle name="20% - Accent3 2" xfId="27" xr:uid="{00000000-0005-0000-0000-000021000000}"/>
    <cellStyle name="20% - Accent3 2 2" xfId="28" xr:uid="{00000000-0005-0000-0000-000022000000}"/>
    <cellStyle name="20% - Accent3 2 2 2" xfId="178" xr:uid="{00000000-0005-0000-0000-000023000000}"/>
    <cellStyle name="20% - Accent3 2 3" xfId="179" xr:uid="{00000000-0005-0000-0000-000024000000}"/>
    <cellStyle name="20% - Accent3 3" xfId="180" xr:uid="{00000000-0005-0000-0000-000025000000}"/>
    <cellStyle name="20% - Accent3 4" xfId="181" xr:uid="{00000000-0005-0000-0000-000026000000}"/>
    <cellStyle name="20% - Accent4" xfId="29" xr:uid="{00000000-0005-0000-0000-000027000000}"/>
    <cellStyle name="20% - Accent4 2" xfId="30" xr:uid="{00000000-0005-0000-0000-000028000000}"/>
    <cellStyle name="20% - Accent4 2 2" xfId="31" xr:uid="{00000000-0005-0000-0000-000029000000}"/>
    <cellStyle name="20% - Accent4 2 2 2" xfId="182" xr:uid="{00000000-0005-0000-0000-00002A000000}"/>
    <cellStyle name="20% - Accent4 2 3" xfId="183" xr:uid="{00000000-0005-0000-0000-00002B000000}"/>
    <cellStyle name="20% - Accent4 3" xfId="184" xr:uid="{00000000-0005-0000-0000-00002C000000}"/>
    <cellStyle name="20% - Accent4 4" xfId="185" xr:uid="{00000000-0005-0000-0000-00002D000000}"/>
    <cellStyle name="20% - Accent5" xfId="32" xr:uid="{00000000-0005-0000-0000-00002E000000}"/>
    <cellStyle name="20% - Accent5 2" xfId="33" xr:uid="{00000000-0005-0000-0000-00002F000000}"/>
    <cellStyle name="20% - Accent5 2 2" xfId="34" xr:uid="{00000000-0005-0000-0000-000030000000}"/>
    <cellStyle name="20% - Accent5 2 2 2" xfId="186" xr:uid="{00000000-0005-0000-0000-000031000000}"/>
    <cellStyle name="20% - Accent5 2 3" xfId="187" xr:uid="{00000000-0005-0000-0000-000032000000}"/>
    <cellStyle name="20% - Accent5 3" xfId="188" xr:uid="{00000000-0005-0000-0000-000033000000}"/>
    <cellStyle name="20% - Accent5 4" xfId="189" xr:uid="{00000000-0005-0000-0000-000034000000}"/>
    <cellStyle name="20% - Accent6" xfId="35" xr:uid="{00000000-0005-0000-0000-000035000000}"/>
    <cellStyle name="20% - Accent6 2" xfId="36" xr:uid="{00000000-0005-0000-0000-000036000000}"/>
    <cellStyle name="20% - Accent6 2 2" xfId="37" xr:uid="{00000000-0005-0000-0000-000037000000}"/>
    <cellStyle name="20% - Accent6 2 2 2" xfId="190" xr:uid="{00000000-0005-0000-0000-000038000000}"/>
    <cellStyle name="20% - Accent6 2 3" xfId="191" xr:uid="{00000000-0005-0000-0000-000039000000}"/>
    <cellStyle name="20% - Accent6 3" xfId="192" xr:uid="{00000000-0005-0000-0000-00003A000000}"/>
    <cellStyle name="20% - Accent6 4" xfId="193" xr:uid="{00000000-0005-0000-0000-00003B000000}"/>
    <cellStyle name="40% - Accent1" xfId="38" xr:uid="{00000000-0005-0000-0000-00003C000000}"/>
    <cellStyle name="40% - Accent1 2" xfId="39" xr:uid="{00000000-0005-0000-0000-00003D000000}"/>
    <cellStyle name="40% - Accent1 2 2" xfId="40" xr:uid="{00000000-0005-0000-0000-00003E000000}"/>
    <cellStyle name="40% - Accent1 2 2 2" xfId="194" xr:uid="{00000000-0005-0000-0000-00003F000000}"/>
    <cellStyle name="40% - Accent1 2 3" xfId="195" xr:uid="{00000000-0005-0000-0000-000040000000}"/>
    <cellStyle name="40% - Accent1 3" xfId="196" xr:uid="{00000000-0005-0000-0000-000041000000}"/>
    <cellStyle name="40% - Accent1 4" xfId="197" xr:uid="{00000000-0005-0000-0000-000042000000}"/>
    <cellStyle name="40% - Accent2" xfId="41" xr:uid="{00000000-0005-0000-0000-000043000000}"/>
    <cellStyle name="40% - Accent2 2" xfId="42" xr:uid="{00000000-0005-0000-0000-000044000000}"/>
    <cellStyle name="40% - Accent2 2 2" xfId="43" xr:uid="{00000000-0005-0000-0000-000045000000}"/>
    <cellStyle name="40% - Accent2 2 2 2" xfId="198" xr:uid="{00000000-0005-0000-0000-000046000000}"/>
    <cellStyle name="40% - Accent2 2 3" xfId="199" xr:uid="{00000000-0005-0000-0000-000047000000}"/>
    <cellStyle name="40% - Accent2 3" xfId="200" xr:uid="{00000000-0005-0000-0000-000048000000}"/>
    <cellStyle name="40% - Accent2 4" xfId="201" xr:uid="{00000000-0005-0000-0000-000049000000}"/>
    <cellStyle name="40% - Accent3" xfId="44" xr:uid="{00000000-0005-0000-0000-00004A000000}"/>
    <cellStyle name="40% - Accent3 2" xfId="45" xr:uid="{00000000-0005-0000-0000-00004B000000}"/>
    <cellStyle name="40% - Accent3 2 2" xfId="46" xr:uid="{00000000-0005-0000-0000-00004C000000}"/>
    <cellStyle name="40% - Accent3 2 2 2" xfId="202" xr:uid="{00000000-0005-0000-0000-00004D000000}"/>
    <cellStyle name="40% - Accent3 2 3" xfId="203" xr:uid="{00000000-0005-0000-0000-00004E000000}"/>
    <cellStyle name="40% - Accent3 3" xfId="204" xr:uid="{00000000-0005-0000-0000-00004F000000}"/>
    <cellStyle name="40% - Accent3 4" xfId="205" xr:uid="{00000000-0005-0000-0000-000050000000}"/>
    <cellStyle name="40% - Accent4" xfId="47" xr:uid="{00000000-0005-0000-0000-000051000000}"/>
    <cellStyle name="40% - Accent4 2" xfId="48" xr:uid="{00000000-0005-0000-0000-000052000000}"/>
    <cellStyle name="40% - Accent4 2 2" xfId="49" xr:uid="{00000000-0005-0000-0000-000053000000}"/>
    <cellStyle name="40% - Accent4 2 2 2" xfId="206" xr:uid="{00000000-0005-0000-0000-000054000000}"/>
    <cellStyle name="40% - Accent4 2 3" xfId="207" xr:uid="{00000000-0005-0000-0000-000055000000}"/>
    <cellStyle name="40% - Accent4 3" xfId="208" xr:uid="{00000000-0005-0000-0000-000056000000}"/>
    <cellStyle name="40% - Accent4 4" xfId="209" xr:uid="{00000000-0005-0000-0000-000057000000}"/>
    <cellStyle name="40% - Accent5" xfId="50" xr:uid="{00000000-0005-0000-0000-000058000000}"/>
    <cellStyle name="40% - Accent5 2" xfId="51" xr:uid="{00000000-0005-0000-0000-000059000000}"/>
    <cellStyle name="40% - Accent5 2 2" xfId="52" xr:uid="{00000000-0005-0000-0000-00005A000000}"/>
    <cellStyle name="40% - Accent5 2 2 2" xfId="210" xr:uid="{00000000-0005-0000-0000-00005B000000}"/>
    <cellStyle name="40% - Accent5 2 3" xfId="211" xr:uid="{00000000-0005-0000-0000-00005C000000}"/>
    <cellStyle name="40% - Accent5 3" xfId="212" xr:uid="{00000000-0005-0000-0000-00005D000000}"/>
    <cellStyle name="40% - Accent5 4" xfId="213" xr:uid="{00000000-0005-0000-0000-00005E000000}"/>
    <cellStyle name="40% - Accent6" xfId="53" xr:uid="{00000000-0005-0000-0000-00005F000000}"/>
    <cellStyle name="40% - Accent6 2" xfId="54" xr:uid="{00000000-0005-0000-0000-000060000000}"/>
    <cellStyle name="40% - Accent6 2 2" xfId="55" xr:uid="{00000000-0005-0000-0000-000061000000}"/>
    <cellStyle name="40% - Accent6 2 2 2" xfId="214" xr:uid="{00000000-0005-0000-0000-000062000000}"/>
    <cellStyle name="40% - Accent6 2 3" xfId="215" xr:uid="{00000000-0005-0000-0000-000063000000}"/>
    <cellStyle name="40% - Accent6 3" xfId="216" xr:uid="{00000000-0005-0000-0000-000064000000}"/>
    <cellStyle name="40% - Accent6 4" xfId="217" xr:uid="{00000000-0005-0000-0000-000065000000}"/>
    <cellStyle name="60% - Accent1" xfId="56" xr:uid="{00000000-0005-0000-0000-000066000000}"/>
    <cellStyle name="60% - Accent1 2" xfId="57" xr:uid="{00000000-0005-0000-0000-000067000000}"/>
    <cellStyle name="60% - Accent1 2 2" xfId="58" xr:uid="{00000000-0005-0000-0000-000068000000}"/>
    <cellStyle name="60% - Accent1 2 2 2" xfId="218" xr:uid="{00000000-0005-0000-0000-000069000000}"/>
    <cellStyle name="60% - Accent1 2 3" xfId="219" xr:uid="{00000000-0005-0000-0000-00006A000000}"/>
    <cellStyle name="60% - Accent1 3" xfId="220" xr:uid="{00000000-0005-0000-0000-00006B000000}"/>
    <cellStyle name="60% - Accent2" xfId="59" xr:uid="{00000000-0005-0000-0000-00006C000000}"/>
    <cellStyle name="60% - Accent2 2" xfId="60" xr:uid="{00000000-0005-0000-0000-00006D000000}"/>
    <cellStyle name="60% - Accent2 2 2" xfId="61" xr:uid="{00000000-0005-0000-0000-00006E000000}"/>
    <cellStyle name="60% - Accent2 2 2 2" xfId="221" xr:uid="{00000000-0005-0000-0000-00006F000000}"/>
    <cellStyle name="60% - Accent2 2 3" xfId="222" xr:uid="{00000000-0005-0000-0000-000070000000}"/>
    <cellStyle name="60% - Accent2 3" xfId="223" xr:uid="{00000000-0005-0000-0000-000071000000}"/>
    <cellStyle name="60% - Accent3" xfId="62" xr:uid="{00000000-0005-0000-0000-000072000000}"/>
    <cellStyle name="60% - Accent3 2" xfId="63" xr:uid="{00000000-0005-0000-0000-000073000000}"/>
    <cellStyle name="60% - Accent3 2 2" xfId="64" xr:uid="{00000000-0005-0000-0000-000074000000}"/>
    <cellStyle name="60% - Accent3 2 2 2" xfId="224" xr:uid="{00000000-0005-0000-0000-000075000000}"/>
    <cellStyle name="60% - Accent3 2 3" xfId="225" xr:uid="{00000000-0005-0000-0000-000076000000}"/>
    <cellStyle name="60% - Accent3 3" xfId="226" xr:uid="{00000000-0005-0000-0000-000077000000}"/>
    <cellStyle name="60% - Accent4" xfId="65" xr:uid="{00000000-0005-0000-0000-000078000000}"/>
    <cellStyle name="60% - Accent4 2" xfId="66" xr:uid="{00000000-0005-0000-0000-000079000000}"/>
    <cellStyle name="60% - Accent4 2 2" xfId="67" xr:uid="{00000000-0005-0000-0000-00007A000000}"/>
    <cellStyle name="60% - Accent4 2 2 2" xfId="227" xr:uid="{00000000-0005-0000-0000-00007B000000}"/>
    <cellStyle name="60% - Accent4 2 3" xfId="228" xr:uid="{00000000-0005-0000-0000-00007C000000}"/>
    <cellStyle name="60% - Accent4 3" xfId="229" xr:uid="{00000000-0005-0000-0000-00007D000000}"/>
    <cellStyle name="60% - Accent5" xfId="68" xr:uid="{00000000-0005-0000-0000-00007E000000}"/>
    <cellStyle name="60% - Accent5 2" xfId="69" xr:uid="{00000000-0005-0000-0000-00007F000000}"/>
    <cellStyle name="60% - Accent5 2 2" xfId="70" xr:uid="{00000000-0005-0000-0000-000080000000}"/>
    <cellStyle name="60% - Accent5 2 2 2" xfId="230" xr:uid="{00000000-0005-0000-0000-000081000000}"/>
    <cellStyle name="60% - Accent5 2 3" xfId="231" xr:uid="{00000000-0005-0000-0000-000082000000}"/>
    <cellStyle name="60% - Accent5 3" xfId="232" xr:uid="{00000000-0005-0000-0000-000083000000}"/>
    <cellStyle name="60% - Accent6" xfId="71" xr:uid="{00000000-0005-0000-0000-000084000000}"/>
    <cellStyle name="60% - Accent6 2" xfId="72" xr:uid="{00000000-0005-0000-0000-000085000000}"/>
    <cellStyle name="60% - Accent6 2 2" xfId="73" xr:uid="{00000000-0005-0000-0000-000086000000}"/>
    <cellStyle name="60% - Accent6 2 2 2" xfId="233" xr:uid="{00000000-0005-0000-0000-000087000000}"/>
    <cellStyle name="60% - Accent6 2 3" xfId="234" xr:uid="{00000000-0005-0000-0000-000088000000}"/>
    <cellStyle name="60% - Accent6 3" xfId="235" xr:uid="{00000000-0005-0000-0000-000089000000}"/>
    <cellStyle name="Accent1 2" xfId="74" xr:uid="{00000000-0005-0000-0000-00008A000000}"/>
    <cellStyle name="Accent1 2 2" xfId="75" xr:uid="{00000000-0005-0000-0000-00008B000000}"/>
    <cellStyle name="Accent1 2 2 2" xfId="236" xr:uid="{00000000-0005-0000-0000-00008C000000}"/>
    <cellStyle name="Accent1 2 3" xfId="237" xr:uid="{00000000-0005-0000-0000-00008D000000}"/>
    <cellStyle name="Accent1 3" xfId="238" xr:uid="{00000000-0005-0000-0000-00008E000000}"/>
    <cellStyle name="Accent2 2" xfId="76" xr:uid="{00000000-0005-0000-0000-00008F000000}"/>
    <cellStyle name="Accent2 2 2" xfId="77" xr:uid="{00000000-0005-0000-0000-000090000000}"/>
    <cellStyle name="Accent2 2 2 2" xfId="239" xr:uid="{00000000-0005-0000-0000-000091000000}"/>
    <cellStyle name="Accent2 2 3" xfId="240" xr:uid="{00000000-0005-0000-0000-000092000000}"/>
    <cellStyle name="Accent2 3" xfId="241" xr:uid="{00000000-0005-0000-0000-000093000000}"/>
    <cellStyle name="Accent3 2" xfId="78" xr:uid="{00000000-0005-0000-0000-000094000000}"/>
    <cellStyle name="Accent3 2 2" xfId="79" xr:uid="{00000000-0005-0000-0000-000095000000}"/>
    <cellStyle name="Accent3 2 2 2" xfId="242" xr:uid="{00000000-0005-0000-0000-000096000000}"/>
    <cellStyle name="Accent3 2 3" xfId="243" xr:uid="{00000000-0005-0000-0000-000097000000}"/>
    <cellStyle name="Accent3 3" xfId="244" xr:uid="{00000000-0005-0000-0000-000098000000}"/>
    <cellStyle name="Accent4 2" xfId="80" xr:uid="{00000000-0005-0000-0000-000099000000}"/>
    <cellStyle name="Accent4 2 2" xfId="81" xr:uid="{00000000-0005-0000-0000-00009A000000}"/>
    <cellStyle name="Accent4 2 2 2" xfId="245" xr:uid="{00000000-0005-0000-0000-00009B000000}"/>
    <cellStyle name="Accent4 2 3" xfId="246" xr:uid="{00000000-0005-0000-0000-00009C000000}"/>
    <cellStyle name="Accent4 3" xfId="247" xr:uid="{00000000-0005-0000-0000-00009D000000}"/>
    <cellStyle name="Accent5 2" xfId="82" xr:uid="{00000000-0005-0000-0000-00009E000000}"/>
    <cellStyle name="Accent5 2 2" xfId="83" xr:uid="{00000000-0005-0000-0000-00009F000000}"/>
    <cellStyle name="Accent5 2 2 2" xfId="248" xr:uid="{00000000-0005-0000-0000-0000A0000000}"/>
    <cellStyle name="Accent5 2 3" xfId="249" xr:uid="{00000000-0005-0000-0000-0000A1000000}"/>
    <cellStyle name="Accent5 3" xfId="250" xr:uid="{00000000-0005-0000-0000-0000A2000000}"/>
    <cellStyle name="Accent6 2" xfId="84" xr:uid="{00000000-0005-0000-0000-0000A3000000}"/>
    <cellStyle name="Accent6 2 2" xfId="85" xr:uid="{00000000-0005-0000-0000-0000A4000000}"/>
    <cellStyle name="Accent6 2 2 2" xfId="251" xr:uid="{00000000-0005-0000-0000-0000A5000000}"/>
    <cellStyle name="Accent6 2 3" xfId="252" xr:uid="{00000000-0005-0000-0000-0000A6000000}"/>
    <cellStyle name="Accent6 3" xfId="253" xr:uid="{00000000-0005-0000-0000-0000A7000000}"/>
    <cellStyle name="Açıklama Metni 2" xfId="86" xr:uid="{00000000-0005-0000-0000-0000A8000000}"/>
    <cellStyle name="Ana Başlık 2" xfId="87" xr:uid="{00000000-0005-0000-0000-0000A9000000}"/>
    <cellStyle name="Bad 2" xfId="88" xr:uid="{00000000-0005-0000-0000-0000AA000000}"/>
    <cellStyle name="Bad 2 2" xfId="89" xr:uid="{00000000-0005-0000-0000-0000AB000000}"/>
    <cellStyle name="Bad 2 2 2" xfId="254" xr:uid="{00000000-0005-0000-0000-0000AC000000}"/>
    <cellStyle name="Bad 2 3" xfId="255" xr:uid="{00000000-0005-0000-0000-0000AD000000}"/>
    <cellStyle name="Bad 3" xfId="256" xr:uid="{00000000-0005-0000-0000-0000AE000000}"/>
    <cellStyle name="Bağlı Hücre 2" xfId="90" xr:uid="{00000000-0005-0000-0000-0000AF000000}"/>
    <cellStyle name="Başlık 1 2" xfId="91" xr:uid="{00000000-0005-0000-0000-0000B0000000}"/>
    <cellStyle name="Başlık 2 2" xfId="92" xr:uid="{00000000-0005-0000-0000-0000B1000000}"/>
    <cellStyle name="Başlık 3 2" xfId="93" xr:uid="{00000000-0005-0000-0000-0000B2000000}"/>
    <cellStyle name="Başlık 4 2" xfId="94" xr:uid="{00000000-0005-0000-0000-0000B3000000}"/>
    <cellStyle name="Calculation 2" xfId="95" xr:uid="{00000000-0005-0000-0000-0000B4000000}"/>
    <cellStyle name="Calculation 2 2" xfId="96" xr:uid="{00000000-0005-0000-0000-0000B5000000}"/>
    <cellStyle name="Calculation 2 2 2" xfId="257" xr:uid="{00000000-0005-0000-0000-0000B6000000}"/>
    <cellStyle name="Calculation 2 3" xfId="258" xr:uid="{00000000-0005-0000-0000-0000B7000000}"/>
    <cellStyle name="Calculation 3" xfId="259" xr:uid="{00000000-0005-0000-0000-0000B8000000}"/>
    <cellStyle name="Check Cell 2" xfId="97" xr:uid="{00000000-0005-0000-0000-0000B9000000}"/>
    <cellStyle name="Check Cell 2 2" xfId="98" xr:uid="{00000000-0005-0000-0000-0000BA000000}"/>
    <cellStyle name="Check Cell 2 2 2" xfId="260" xr:uid="{00000000-0005-0000-0000-0000BB000000}"/>
    <cellStyle name="Check Cell 2 3" xfId="261" xr:uid="{00000000-0005-0000-0000-0000BC000000}"/>
    <cellStyle name="Check Cell 3" xfId="262" xr:uid="{00000000-0005-0000-0000-0000BD000000}"/>
    <cellStyle name="Comma 2" xfId="99" xr:uid="{00000000-0005-0000-0000-0000BE000000}"/>
    <cellStyle name="Comma 2 2" xfId="100" xr:uid="{00000000-0005-0000-0000-0000BF000000}"/>
    <cellStyle name="Comma 2 3" xfId="263" xr:uid="{00000000-0005-0000-0000-0000C0000000}"/>
    <cellStyle name="Çıkış 2" xfId="101" xr:uid="{00000000-0005-0000-0000-0000C1000000}"/>
    <cellStyle name="Explanatory Text" xfId="102" xr:uid="{00000000-0005-0000-0000-0000C2000000}"/>
    <cellStyle name="Explanatory Text 2" xfId="103" xr:uid="{00000000-0005-0000-0000-0000C3000000}"/>
    <cellStyle name="Explanatory Text 2 2" xfId="104" xr:uid="{00000000-0005-0000-0000-0000C4000000}"/>
    <cellStyle name="Explanatory Text 2 2 2" xfId="264" xr:uid="{00000000-0005-0000-0000-0000C5000000}"/>
    <cellStyle name="Explanatory Text 2 3" xfId="265" xr:uid="{00000000-0005-0000-0000-0000C6000000}"/>
    <cellStyle name="Explanatory Text 3" xfId="266" xr:uid="{00000000-0005-0000-0000-0000C7000000}"/>
    <cellStyle name="Giriş 2" xfId="105" xr:uid="{00000000-0005-0000-0000-0000C8000000}"/>
    <cellStyle name="Good 2" xfId="106" xr:uid="{00000000-0005-0000-0000-0000C9000000}"/>
    <cellStyle name="Good 2 2" xfId="107" xr:uid="{00000000-0005-0000-0000-0000CA000000}"/>
    <cellStyle name="Good 2 2 2" xfId="267" xr:uid="{00000000-0005-0000-0000-0000CB000000}"/>
    <cellStyle name="Good 2 3" xfId="268" xr:uid="{00000000-0005-0000-0000-0000CC000000}"/>
    <cellStyle name="Good 3" xfId="269" xr:uid="{00000000-0005-0000-0000-0000CD000000}"/>
    <cellStyle name="Heading 1" xfId="108" xr:uid="{00000000-0005-0000-0000-0000CE000000}"/>
    <cellStyle name="Heading 1 2" xfId="109" xr:uid="{00000000-0005-0000-0000-0000CF000000}"/>
    <cellStyle name="Heading 2" xfId="110" xr:uid="{00000000-0005-0000-0000-0000D0000000}"/>
    <cellStyle name="Heading 2 2" xfId="111" xr:uid="{00000000-0005-0000-0000-0000D1000000}"/>
    <cellStyle name="Heading 3" xfId="112" xr:uid="{00000000-0005-0000-0000-0000D2000000}"/>
    <cellStyle name="Heading 3 2" xfId="113" xr:uid="{00000000-0005-0000-0000-0000D3000000}"/>
    <cellStyle name="Heading 4" xfId="114" xr:uid="{00000000-0005-0000-0000-0000D4000000}"/>
    <cellStyle name="Heading 4 2" xfId="115" xr:uid="{00000000-0005-0000-0000-0000D5000000}"/>
    <cellStyle name="Hesaplama 2" xfId="270" xr:uid="{00000000-0005-0000-0000-0000D6000000}"/>
    <cellStyle name="Input" xfId="116" xr:uid="{00000000-0005-0000-0000-0000D7000000}"/>
    <cellStyle name="Input 2" xfId="117" xr:uid="{00000000-0005-0000-0000-0000D8000000}"/>
    <cellStyle name="Input 2 2" xfId="118" xr:uid="{00000000-0005-0000-0000-0000D9000000}"/>
    <cellStyle name="Input 2 2 2" xfId="271" xr:uid="{00000000-0005-0000-0000-0000DA000000}"/>
    <cellStyle name="Input 2 3" xfId="272" xr:uid="{00000000-0005-0000-0000-0000DB000000}"/>
    <cellStyle name="Input 3" xfId="273" xr:uid="{00000000-0005-0000-0000-0000DC000000}"/>
    <cellStyle name="İşaretli Hücre 2" xfId="274" xr:uid="{00000000-0005-0000-0000-0000DD000000}"/>
    <cellStyle name="İyi 2" xfId="275" xr:uid="{00000000-0005-0000-0000-0000DE000000}"/>
    <cellStyle name="Kötü 2" xfId="276" xr:uid="{00000000-0005-0000-0000-0000DF000000}"/>
    <cellStyle name="Linked Cell" xfId="119" xr:uid="{00000000-0005-0000-0000-0000E0000000}"/>
    <cellStyle name="Linked Cell 2" xfId="120" xr:uid="{00000000-0005-0000-0000-0000E1000000}"/>
    <cellStyle name="Linked Cell 2 2" xfId="121" xr:uid="{00000000-0005-0000-0000-0000E2000000}"/>
    <cellStyle name="Linked Cell 2 2 2" xfId="277" xr:uid="{00000000-0005-0000-0000-0000E3000000}"/>
    <cellStyle name="Linked Cell 2 3" xfId="278" xr:uid="{00000000-0005-0000-0000-0000E4000000}"/>
    <cellStyle name="Linked Cell 3" xfId="279" xr:uid="{00000000-0005-0000-0000-0000E5000000}"/>
    <cellStyle name="Neutral 2" xfId="122" xr:uid="{00000000-0005-0000-0000-0000E6000000}"/>
    <cellStyle name="Neutral 2 2" xfId="123" xr:uid="{00000000-0005-0000-0000-0000E7000000}"/>
    <cellStyle name="Neutral 2 2 2" xfId="280" xr:uid="{00000000-0005-0000-0000-0000E8000000}"/>
    <cellStyle name="Neutral 2 3" xfId="281" xr:uid="{00000000-0005-0000-0000-0000E9000000}"/>
    <cellStyle name="Neutral 3" xfId="282" xr:uid="{00000000-0005-0000-0000-0000EA000000}"/>
    <cellStyle name="Normal" xfId="0" builtinId="0"/>
    <cellStyle name="Normal 2" xfId="335" xr:uid="{00000000-0005-0000-0000-0000EC000000}"/>
    <cellStyle name="Normal 2 2" xfId="124" xr:uid="{00000000-0005-0000-0000-0000ED000000}"/>
    <cellStyle name="Normal 2 2 2" xfId="283" xr:uid="{00000000-0005-0000-0000-0000EE000000}"/>
    <cellStyle name="Normal 2 3" xfId="125" xr:uid="{00000000-0005-0000-0000-0000EF000000}"/>
    <cellStyle name="Normal 2 3 2" xfId="126" xr:uid="{00000000-0005-0000-0000-0000F0000000}"/>
    <cellStyle name="Normal 2 3 2 2" xfId="284" xr:uid="{00000000-0005-0000-0000-0000F1000000}"/>
    <cellStyle name="Normal 2 3 3" xfId="285" xr:uid="{00000000-0005-0000-0000-0000F2000000}"/>
    <cellStyle name="Normal 3" xfId="127" xr:uid="{00000000-0005-0000-0000-0000F3000000}"/>
    <cellStyle name="Normal 3 2" xfId="286" xr:uid="{00000000-0005-0000-0000-0000F4000000}"/>
    <cellStyle name="Normal 4" xfId="128" xr:uid="{00000000-0005-0000-0000-0000F5000000}"/>
    <cellStyle name="Normal 4 2" xfId="129" xr:uid="{00000000-0005-0000-0000-0000F6000000}"/>
    <cellStyle name="Normal 4 2 2" xfId="130" xr:uid="{00000000-0005-0000-0000-0000F7000000}"/>
    <cellStyle name="Normal 4 2 2 2" xfId="287" xr:uid="{00000000-0005-0000-0000-0000F8000000}"/>
    <cellStyle name="Normal 4 2 3" xfId="288" xr:uid="{00000000-0005-0000-0000-0000F9000000}"/>
    <cellStyle name="Normal 4 3" xfId="289" xr:uid="{00000000-0005-0000-0000-0000FA000000}"/>
    <cellStyle name="Normal 4 4" xfId="290" xr:uid="{00000000-0005-0000-0000-0000FB000000}"/>
    <cellStyle name="Normal 5" xfId="291" xr:uid="{00000000-0005-0000-0000-0000FC000000}"/>
    <cellStyle name="Normal 5 2" xfId="292" xr:uid="{00000000-0005-0000-0000-0000FD000000}"/>
    <cellStyle name="Normal 5 3" xfId="293" xr:uid="{00000000-0005-0000-0000-0000FE000000}"/>
    <cellStyle name="Normal_MAYIS_2009_İHRACAT_RAKAMLARI" xfId="1" xr:uid="{00000000-0005-0000-0000-0000FF000000}"/>
    <cellStyle name="Not 2" xfId="131" xr:uid="{00000000-0005-0000-0000-000000010000}"/>
    <cellStyle name="Not 3" xfId="294" xr:uid="{00000000-0005-0000-0000-000001010000}"/>
    <cellStyle name="Note 2" xfId="132" xr:uid="{00000000-0005-0000-0000-000002010000}"/>
    <cellStyle name="Note 2 2" xfId="133" xr:uid="{00000000-0005-0000-0000-000003010000}"/>
    <cellStyle name="Note 2 2 2" xfId="134" xr:uid="{00000000-0005-0000-0000-000004010000}"/>
    <cellStyle name="Note 2 2 2 2" xfId="135" xr:uid="{00000000-0005-0000-0000-000005010000}"/>
    <cellStyle name="Note 2 2 2 2 2" xfId="295" xr:uid="{00000000-0005-0000-0000-000006010000}"/>
    <cellStyle name="Note 2 2 2 3" xfId="296" xr:uid="{00000000-0005-0000-0000-000007010000}"/>
    <cellStyle name="Note 2 2 3" xfId="136" xr:uid="{00000000-0005-0000-0000-000008010000}"/>
    <cellStyle name="Note 2 2 3 2" xfId="137" xr:uid="{00000000-0005-0000-0000-000009010000}"/>
    <cellStyle name="Note 2 2 3 2 2" xfId="138" xr:uid="{00000000-0005-0000-0000-00000A010000}"/>
    <cellStyle name="Note 2 2 3 2 2 2" xfId="297" xr:uid="{00000000-0005-0000-0000-00000B010000}"/>
    <cellStyle name="Note 2 2 3 2 3" xfId="298" xr:uid="{00000000-0005-0000-0000-00000C010000}"/>
    <cellStyle name="Note 2 2 3 3" xfId="139" xr:uid="{00000000-0005-0000-0000-00000D010000}"/>
    <cellStyle name="Note 2 2 3 3 2" xfId="140" xr:uid="{00000000-0005-0000-0000-00000E010000}"/>
    <cellStyle name="Note 2 2 3 3 2 2" xfId="299" xr:uid="{00000000-0005-0000-0000-00000F010000}"/>
    <cellStyle name="Note 2 2 3 3 3" xfId="300" xr:uid="{00000000-0005-0000-0000-000010010000}"/>
    <cellStyle name="Note 2 2 3 4" xfId="301" xr:uid="{00000000-0005-0000-0000-000011010000}"/>
    <cellStyle name="Note 2 2 4" xfId="141" xr:uid="{00000000-0005-0000-0000-000012010000}"/>
    <cellStyle name="Note 2 2 4 2" xfId="142" xr:uid="{00000000-0005-0000-0000-000013010000}"/>
    <cellStyle name="Note 2 2 4 2 2" xfId="302" xr:uid="{00000000-0005-0000-0000-000014010000}"/>
    <cellStyle name="Note 2 2 4 3" xfId="303" xr:uid="{00000000-0005-0000-0000-000015010000}"/>
    <cellStyle name="Note 2 2 5" xfId="304" xr:uid="{00000000-0005-0000-0000-000016010000}"/>
    <cellStyle name="Note 2 2 6" xfId="305" xr:uid="{00000000-0005-0000-0000-000017010000}"/>
    <cellStyle name="Note 2 3" xfId="143" xr:uid="{00000000-0005-0000-0000-000018010000}"/>
    <cellStyle name="Note 2 3 2" xfId="144" xr:uid="{00000000-0005-0000-0000-000019010000}"/>
    <cellStyle name="Note 2 3 2 2" xfId="145" xr:uid="{00000000-0005-0000-0000-00001A010000}"/>
    <cellStyle name="Note 2 3 2 2 2" xfId="306" xr:uid="{00000000-0005-0000-0000-00001B010000}"/>
    <cellStyle name="Note 2 3 2 3" xfId="307" xr:uid="{00000000-0005-0000-0000-00001C010000}"/>
    <cellStyle name="Note 2 3 3" xfId="146" xr:uid="{00000000-0005-0000-0000-00001D010000}"/>
    <cellStyle name="Note 2 3 3 2" xfId="147" xr:uid="{00000000-0005-0000-0000-00001E010000}"/>
    <cellStyle name="Note 2 3 3 2 2" xfId="308" xr:uid="{00000000-0005-0000-0000-00001F010000}"/>
    <cellStyle name="Note 2 3 3 3" xfId="309" xr:uid="{00000000-0005-0000-0000-000020010000}"/>
    <cellStyle name="Note 2 3 4" xfId="310" xr:uid="{00000000-0005-0000-0000-000021010000}"/>
    <cellStyle name="Note 2 4" xfId="148" xr:uid="{00000000-0005-0000-0000-000022010000}"/>
    <cellStyle name="Note 2 4 2" xfId="149" xr:uid="{00000000-0005-0000-0000-000023010000}"/>
    <cellStyle name="Note 2 4 2 2" xfId="311" xr:uid="{00000000-0005-0000-0000-000024010000}"/>
    <cellStyle name="Note 2 4 3" xfId="312" xr:uid="{00000000-0005-0000-0000-000025010000}"/>
    <cellStyle name="Note 2 5" xfId="313" xr:uid="{00000000-0005-0000-0000-000026010000}"/>
    <cellStyle name="Note 3" xfId="150" xr:uid="{00000000-0005-0000-0000-000027010000}"/>
    <cellStyle name="Note 3 2" xfId="314" xr:uid="{00000000-0005-0000-0000-000028010000}"/>
    <cellStyle name="Nötr 2" xfId="315" xr:uid="{00000000-0005-0000-0000-000029010000}"/>
    <cellStyle name="Output" xfId="151" xr:uid="{00000000-0005-0000-0000-00002A010000}"/>
    <cellStyle name="Output 2" xfId="152" xr:uid="{00000000-0005-0000-0000-00002B010000}"/>
    <cellStyle name="Output 2 2" xfId="153" xr:uid="{00000000-0005-0000-0000-00002C010000}"/>
    <cellStyle name="Output 2 2 2" xfId="316" xr:uid="{00000000-0005-0000-0000-00002D010000}"/>
    <cellStyle name="Output 2 3" xfId="317" xr:uid="{00000000-0005-0000-0000-00002E010000}"/>
    <cellStyle name="Output 3" xfId="318" xr:uid="{00000000-0005-0000-0000-00002F010000}"/>
    <cellStyle name="Percent 2" xfId="154" xr:uid="{00000000-0005-0000-0000-000030010000}"/>
    <cellStyle name="Percent 2 2" xfId="155" xr:uid="{00000000-0005-0000-0000-000031010000}"/>
    <cellStyle name="Percent 2 2 2" xfId="319" xr:uid="{00000000-0005-0000-0000-000032010000}"/>
    <cellStyle name="Percent 2 3" xfId="320" xr:uid="{00000000-0005-0000-0000-000033010000}"/>
    <cellStyle name="Percent 3" xfId="156" xr:uid="{00000000-0005-0000-0000-000034010000}"/>
    <cellStyle name="Percent 3 2" xfId="321" xr:uid="{00000000-0005-0000-0000-000035010000}"/>
    <cellStyle name="Title" xfId="157" xr:uid="{00000000-0005-0000-0000-000036010000}"/>
    <cellStyle name="Title 2" xfId="158" xr:uid="{00000000-0005-0000-0000-000037010000}"/>
    <cellStyle name="Toplam 2" xfId="159" xr:uid="{00000000-0005-0000-0000-000038010000}"/>
    <cellStyle name="Total" xfId="160" xr:uid="{00000000-0005-0000-0000-000039010000}"/>
    <cellStyle name="Total 2" xfId="161" xr:uid="{00000000-0005-0000-0000-00003A010000}"/>
    <cellStyle name="Total 2 2" xfId="162" xr:uid="{00000000-0005-0000-0000-00003B010000}"/>
    <cellStyle name="Total 2 2 2" xfId="322" xr:uid="{00000000-0005-0000-0000-00003C010000}"/>
    <cellStyle name="Total 2 3" xfId="323" xr:uid="{00000000-0005-0000-0000-00003D010000}"/>
    <cellStyle name="Total 3" xfId="324" xr:uid="{00000000-0005-0000-0000-00003E010000}"/>
    <cellStyle name="Uyarı Metni 2" xfId="163" xr:uid="{00000000-0005-0000-0000-00003F010000}"/>
    <cellStyle name="Virgül 2" xfId="164" xr:uid="{00000000-0005-0000-0000-000040010000}"/>
    <cellStyle name="Virgül 3" xfId="325" xr:uid="{00000000-0005-0000-0000-000041010000}"/>
    <cellStyle name="Vurgu1 2" xfId="326" xr:uid="{00000000-0005-0000-0000-000042010000}"/>
    <cellStyle name="Vurgu2 2" xfId="327" xr:uid="{00000000-0005-0000-0000-000043010000}"/>
    <cellStyle name="Vurgu3 2" xfId="328" xr:uid="{00000000-0005-0000-0000-000044010000}"/>
    <cellStyle name="Vurgu4 2" xfId="329" xr:uid="{00000000-0005-0000-0000-000045010000}"/>
    <cellStyle name="Vurgu5 2" xfId="330" xr:uid="{00000000-0005-0000-0000-000046010000}"/>
    <cellStyle name="Vurgu6 2" xfId="331" xr:uid="{00000000-0005-0000-0000-000047010000}"/>
    <cellStyle name="Warning Text" xfId="165" xr:uid="{00000000-0005-0000-0000-000048010000}"/>
    <cellStyle name="Warning Text 2" xfId="166" xr:uid="{00000000-0005-0000-0000-000049010000}"/>
    <cellStyle name="Warning Text 2 2" xfId="167" xr:uid="{00000000-0005-0000-0000-00004A010000}"/>
    <cellStyle name="Warning Text 2 2 2" xfId="332" xr:uid="{00000000-0005-0000-0000-00004B010000}"/>
    <cellStyle name="Warning Text 2 3" xfId="333" xr:uid="{00000000-0005-0000-0000-00004C010000}"/>
    <cellStyle name="Warning Text 3" xfId="334" xr:uid="{00000000-0005-0000-0000-00004D010000}"/>
    <cellStyle name="Yüzde 2" xfId="168" xr:uid="{00000000-0005-0000-0000-00004E010000}"/>
    <cellStyle name="Yüzde 3" xfId="169" xr:uid="{00000000-0005-0000-0000-00004F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2553289</xdr:colOff>
      <xdr:row>4</xdr:row>
      <xdr:rowOff>20758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0"/>
          <a:ext cx="2539682" cy="850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0"/>
  <sheetViews>
    <sheetView showGridLines="0" tabSelected="1" zoomScale="70" zoomScaleNormal="70" workbookViewId="0">
      <pane xSplit="1" ySplit="7" topLeftCell="B23" activePane="bottomRight" state="frozen"/>
      <selection activeCell="B16" sqref="B16"/>
      <selection pane="topRight" activeCell="B16" sqref="B16"/>
      <selection pane="bottomLeft" activeCell="B16" sqref="B16"/>
      <selection pane="bottomRight" activeCell="G24" sqref="G24"/>
    </sheetView>
  </sheetViews>
  <sheetFormatPr defaultColWidth="9.1796875" defaultRowHeight="12.5" x14ac:dyDescent="0.25"/>
  <cols>
    <col min="1" max="1" width="74.453125" style="1" customWidth="1"/>
    <col min="2" max="2" width="17.81640625" style="1" customWidth="1"/>
    <col min="3" max="3" width="17.90625" style="1" customWidth="1"/>
    <col min="4" max="4" width="8.54296875" style="1" bestFit="1" customWidth="1"/>
    <col min="5" max="5" width="16" style="1" bestFit="1" customWidth="1"/>
    <col min="6" max="7" width="18.81640625" style="1" bestFit="1" customWidth="1"/>
    <col min="8" max="8" width="10.26953125" style="1" bestFit="1" customWidth="1"/>
    <col min="9" max="9" width="17.7265625" style="1" bestFit="1" customWidth="1"/>
    <col min="10" max="11" width="18.7265625" style="1" bestFit="1" customWidth="1"/>
    <col min="12" max="12" width="9.453125" style="1" bestFit="1" customWidth="1"/>
    <col min="13" max="13" width="12.1796875" style="1" customWidth="1"/>
    <col min="14" max="16384" width="9.1796875" style="1"/>
  </cols>
  <sheetData>
    <row r="1" spans="1:13" ht="25" x14ac:dyDescent="0.5">
      <c r="B1" s="39" t="s">
        <v>51</v>
      </c>
      <c r="C1" s="39"/>
      <c r="D1" s="39"/>
      <c r="E1" s="39"/>
      <c r="F1" s="39"/>
      <c r="G1" s="39"/>
      <c r="H1" s="39"/>
      <c r="I1" s="39"/>
      <c r="J1" s="39"/>
      <c r="K1" s="22"/>
      <c r="L1" s="22"/>
      <c r="M1" s="22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5" x14ac:dyDescent="0.25">
      <c r="A5" s="36" t="s">
        <v>40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</row>
    <row r="6" spans="1:13" ht="18" x14ac:dyDescent="0.25">
      <c r="A6" s="3"/>
      <c r="B6" s="35" t="s">
        <v>52</v>
      </c>
      <c r="C6" s="35"/>
      <c r="D6" s="35"/>
      <c r="E6" s="35"/>
      <c r="F6" s="35" t="s">
        <v>53</v>
      </c>
      <c r="G6" s="35"/>
      <c r="H6" s="35"/>
      <c r="I6" s="35"/>
      <c r="J6" s="35" t="s">
        <v>41</v>
      </c>
      <c r="K6" s="35"/>
      <c r="L6" s="35"/>
      <c r="M6" s="35"/>
    </row>
    <row r="7" spans="1:13" ht="29" x14ac:dyDescent="0.4">
      <c r="A7" s="4" t="s">
        <v>28</v>
      </c>
      <c r="B7" s="5">
        <v>2018</v>
      </c>
      <c r="C7" s="6">
        <v>2019</v>
      </c>
      <c r="D7" s="7" t="s">
        <v>46</v>
      </c>
      <c r="E7" s="7" t="s">
        <v>47</v>
      </c>
      <c r="F7" s="5">
        <v>2018</v>
      </c>
      <c r="G7" s="6">
        <v>2019</v>
      </c>
      <c r="H7" s="7" t="s">
        <v>44</v>
      </c>
      <c r="I7" s="7" t="s">
        <v>48</v>
      </c>
      <c r="J7" s="5" t="s">
        <v>0</v>
      </c>
      <c r="K7" s="5" t="s">
        <v>45</v>
      </c>
      <c r="L7" s="7" t="s">
        <v>44</v>
      </c>
      <c r="M7" s="7" t="s">
        <v>49</v>
      </c>
    </row>
    <row r="8" spans="1:13" ht="16.5" x14ac:dyDescent="0.35">
      <c r="A8" s="19" t="s">
        <v>29</v>
      </c>
      <c r="B8" s="8">
        <f>B9+B18+B20</f>
        <v>1894749.8480700001</v>
      </c>
      <c r="C8" s="8">
        <f>C9+C18+C20</f>
        <v>2081286.4453</v>
      </c>
      <c r="D8" s="10">
        <f t="shared" ref="D8:D48" si="0">(C8-B8)/B8*100</f>
        <v>9.8449194979488652</v>
      </c>
      <c r="E8" s="10">
        <f>C8/C$44*100</f>
        <v>14.811706163677036</v>
      </c>
      <c r="F8" s="8">
        <f>F9+F18+F20</f>
        <v>16079339.628000002</v>
      </c>
      <c r="G8" s="8">
        <f>G9+G18+G20</f>
        <v>16355966.532470001</v>
      </c>
      <c r="H8" s="10">
        <f t="shared" ref="H8:H48" si="1">(G8-F8)/F8*100</f>
        <v>1.7203872227954566</v>
      </c>
      <c r="I8" s="10">
        <f t="shared" ref="I8:I44" si="2">G8/G$44*100</f>
        <v>13.420615438415439</v>
      </c>
      <c r="J8" s="8">
        <f>J9+J18+J20</f>
        <v>22455645.17128</v>
      </c>
      <c r="K8" s="8">
        <f>K9+K18+K20</f>
        <v>22900810.816569999</v>
      </c>
      <c r="L8" s="10">
        <f t="shared" ref="L8:L48" si="3">(K8-J8)/J8*100</f>
        <v>1.9824219785025374</v>
      </c>
      <c r="M8" s="10">
        <f t="shared" ref="M8:M44" si="4">K8/K$44*100</f>
        <v>13.824974060860082</v>
      </c>
    </row>
    <row r="9" spans="1:13" ht="15.5" x14ac:dyDescent="0.35">
      <c r="A9" s="9" t="s">
        <v>30</v>
      </c>
      <c r="B9" s="8">
        <f>B10+B11+B12+B13+B14+B15+B16+B17</f>
        <v>1276128.8586200001</v>
      </c>
      <c r="C9" s="8">
        <f>C10+C11+C12+C13+C14+C15+C16+C17</f>
        <v>1422213.9420999999</v>
      </c>
      <c r="D9" s="10">
        <f t="shared" si="0"/>
        <v>11.447518210502311</v>
      </c>
      <c r="E9" s="10">
        <f t="shared" ref="E9:E44" si="5">C9/C$44*100</f>
        <v>10.121343489186842</v>
      </c>
      <c r="F9" s="8">
        <f>F10+F11+F12+F13+F14+F15+F16+F17</f>
        <v>10613053.464340001</v>
      </c>
      <c r="G9" s="8">
        <f>G10+G11+G12+G13+G14+G15+G16+G17</f>
        <v>10477175.595320001</v>
      </c>
      <c r="H9" s="10">
        <f t="shared" si="1"/>
        <v>-1.2802900642736939</v>
      </c>
      <c r="I9" s="10">
        <f t="shared" si="2"/>
        <v>8.596871622743949</v>
      </c>
      <c r="J9" s="8">
        <f>J10+J11+J12+J13+J14+J15+J16+J17</f>
        <v>15095539.966799999</v>
      </c>
      <c r="K9" s="8">
        <f>K10+K11+K12+K13+K14+K15+K16+K17</f>
        <v>14963063.90315</v>
      </c>
      <c r="L9" s="10">
        <f t="shared" si="3"/>
        <v>-0.8775841337332545</v>
      </c>
      <c r="M9" s="10">
        <f t="shared" si="4"/>
        <v>9.0330413184481255</v>
      </c>
    </row>
    <row r="10" spans="1:13" ht="14" x14ac:dyDescent="0.3">
      <c r="A10" s="11" t="s">
        <v>6</v>
      </c>
      <c r="B10" s="12">
        <v>544911.54104000004</v>
      </c>
      <c r="C10" s="12">
        <v>569744.70453999995</v>
      </c>
      <c r="D10" s="13">
        <f t="shared" si="0"/>
        <v>4.5572834542289486</v>
      </c>
      <c r="E10" s="13">
        <f t="shared" si="5"/>
        <v>4.0546514733780787</v>
      </c>
      <c r="F10" s="12">
        <v>4791091.6523500001</v>
      </c>
      <c r="G10" s="12">
        <v>4843491.5142200002</v>
      </c>
      <c r="H10" s="13">
        <f t="shared" si="1"/>
        <v>1.0936935811757709</v>
      </c>
      <c r="I10" s="13">
        <f t="shared" si="2"/>
        <v>3.9742461481888784</v>
      </c>
      <c r="J10" s="12">
        <v>6496276.3762100004</v>
      </c>
      <c r="K10" s="12">
        <v>6730840.7857400002</v>
      </c>
      <c r="L10" s="13">
        <f t="shared" si="3"/>
        <v>3.6107516975262572</v>
      </c>
      <c r="M10" s="13">
        <f t="shared" si="4"/>
        <v>4.0633364476032057</v>
      </c>
    </row>
    <row r="11" spans="1:13" ht="14" x14ac:dyDescent="0.3">
      <c r="A11" s="11" t="s">
        <v>5</v>
      </c>
      <c r="B11" s="12">
        <v>152215.67697</v>
      </c>
      <c r="C11" s="12">
        <v>148932.10741</v>
      </c>
      <c r="D11" s="13">
        <f t="shared" si="0"/>
        <v>-2.1571822465087864</v>
      </c>
      <c r="E11" s="13">
        <f t="shared" si="5"/>
        <v>1.05989188478866</v>
      </c>
      <c r="F11" s="12">
        <v>1542194.5714700001</v>
      </c>
      <c r="G11" s="12">
        <v>1355678.6264299999</v>
      </c>
      <c r="H11" s="13">
        <f t="shared" si="1"/>
        <v>-12.094190220253177</v>
      </c>
      <c r="I11" s="13">
        <f t="shared" si="2"/>
        <v>1.11237947737771</v>
      </c>
      <c r="J11" s="12">
        <v>2454304.9901299998</v>
      </c>
      <c r="K11" s="12">
        <v>2139225.3662899998</v>
      </c>
      <c r="L11" s="13">
        <f t="shared" si="3"/>
        <v>-12.8378349515278</v>
      </c>
      <c r="M11" s="13">
        <f t="shared" si="4"/>
        <v>1.2914274274469884</v>
      </c>
    </row>
    <row r="12" spans="1:13" ht="14" x14ac:dyDescent="0.3">
      <c r="A12" s="11" t="s">
        <v>3</v>
      </c>
      <c r="B12" s="12">
        <v>143626.68825000001</v>
      </c>
      <c r="C12" s="12">
        <v>152820.87398</v>
      </c>
      <c r="D12" s="13">
        <f t="shared" si="0"/>
        <v>6.4014465849107234</v>
      </c>
      <c r="E12" s="13">
        <f t="shared" si="5"/>
        <v>1.087566724022847</v>
      </c>
      <c r="F12" s="12">
        <v>1144621.7270599999</v>
      </c>
      <c r="G12" s="12">
        <v>1134000.8928499999</v>
      </c>
      <c r="H12" s="13">
        <f t="shared" si="1"/>
        <v>-0.9278903203488873</v>
      </c>
      <c r="I12" s="13">
        <f t="shared" si="2"/>
        <v>0.9304855117884191</v>
      </c>
      <c r="J12" s="12">
        <v>1539792.6494</v>
      </c>
      <c r="K12" s="12">
        <v>1553873.22227</v>
      </c>
      <c r="L12" s="13">
        <f t="shared" si="3"/>
        <v>0.91444603761985155</v>
      </c>
      <c r="M12" s="13">
        <f t="shared" si="4"/>
        <v>0.93805661134950846</v>
      </c>
    </row>
    <row r="13" spans="1:13" ht="14" x14ac:dyDescent="0.3">
      <c r="A13" s="11" t="s">
        <v>4</v>
      </c>
      <c r="B13" s="12">
        <v>154030.35561999999</v>
      </c>
      <c r="C13" s="12">
        <v>154994.99197999999</v>
      </c>
      <c r="D13" s="13">
        <f t="shared" si="0"/>
        <v>0.62626380113008806</v>
      </c>
      <c r="E13" s="13">
        <f t="shared" si="5"/>
        <v>1.1030390762566691</v>
      </c>
      <c r="F13" s="12">
        <v>925889.55697999999</v>
      </c>
      <c r="G13" s="12">
        <v>954585.47533000004</v>
      </c>
      <c r="H13" s="13">
        <f t="shared" si="1"/>
        <v>3.0992809167864834</v>
      </c>
      <c r="I13" s="13">
        <f t="shared" si="2"/>
        <v>0.78326918449412253</v>
      </c>
      <c r="J13" s="12">
        <v>1395454.64026</v>
      </c>
      <c r="K13" s="12">
        <v>1415647.5662700001</v>
      </c>
      <c r="L13" s="13">
        <f t="shared" si="3"/>
        <v>1.4470499740670699</v>
      </c>
      <c r="M13" s="13">
        <f t="shared" si="4"/>
        <v>0.85461126419338596</v>
      </c>
    </row>
    <row r="14" spans="1:13" ht="14" x14ac:dyDescent="0.3">
      <c r="A14" s="11" t="s">
        <v>1</v>
      </c>
      <c r="B14" s="12">
        <v>130280.1053</v>
      </c>
      <c r="C14" s="12">
        <v>277636.48910000001</v>
      </c>
      <c r="D14" s="13">
        <f t="shared" si="0"/>
        <v>113.10735699873587</v>
      </c>
      <c r="E14" s="13">
        <f t="shared" si="5"/>
        <v>1.9758309127273315</v>
      </c>
      <c r="F14" s="12">
        <v>1111044.68753</v>
      </c>
      <c r="G14" s="12">
        <v>1236369.99254</v>
      </c>
      <c r="H14" s="13">
        <f t="shared" si="1"/>
        <v>11.279951780212803</v>
      </c>
      <c r="I14" s="13">
        <f t="shared" si="2"/>
        <v>1.0144827685074833</v>
      </c>
      <c r="J14" s="12">
        <v>1727737.7794900001</v>
      </c>
      <c r="K14" s="12">
        <v>1758314.6616499999</v>
      </c>
      <c r="L14" s="13">
        <f t="shared" si="3"/>
        <v>1.7697640534911265</v>
      </c>
      <c r="M14" s="13">
        <f t="shared" si="4"/>
        <v>1.0614757172943663</v>
      </c>
    </row>
    <row r="15" spans="1:13" ht="14" x14ac:dyDescent="0.3">
      <c r="A15" s="11" t="s">
        <v>2</v>
      </c>
      <c r="B15" s="12">
        <v>26288.061740000001</v>
      </c>
      <c r="C15" s="12">
        <v>18068.147369999999</v>
      </c>
      <c r="D15" s="13">
        <f t="shared" si="0"/>
        <v>-31.268620909743809</v>
      </c>
      <c r="E15" s="13">
        <f t="shared" si="5"/>
        <v>0.12858397765036075</v>
      </c>
      <c r="F15" s="12">
        <v>303251.22191999998</v>
      </c>
      <c r="G15" s="12">
        <v>209161.58254999999</v>
      </c>
      <c r="H15" s="13">
        <f t="shared" si="1"/>
        <v>-31.026961333999694</v>
      </c>
      <c r="I15" s="13">
        <f t="shared" si="2"/>
        <v>0.17162404669398793</v>
      </c>
      <c r="J15" s="12">
        <v>402971.93148999999</v>
      </c>
      <c r="K15" s="12">
        <v>305387.19416999997</v>
      </c>
      <c r="L15" s="13">
        <f t="shared" si="3"/>
        <v>-24.216261653554312</v>
      </c>
      <c r="M15" s="13">
        <f t="shared" si="4"/>
        <v>0.18435897627101758</v>
      </c>
    </row>
    <row r="16" spans="1:13" ht="14" x14ac:dyDescent="0.3">
      <c r="A16" s="11" t="s">
        <v>7</v>
      </c>
      <c r="B16" s="12">
        <v>119426.97013</v>
      </c>
      <c r="C16" s="12">
        <v>93442.755529999995</v>
      </c>
      <c r="D16" s="13">
        <f t="shared" si="0"/>
        <v>-21.757409211433039</v>
      </c>
      <c r="E16" s="13">
        <f t="shared" si="5"/>
        <v>0.66499574873999079</v>
      </c>
      <c r="F16" s="12">
        <v>715560.06159000006</v>
      </c>
      <c r="G16" s="12">
        <v>662565.82363</v>
      </c>
      <c r="H16" s="13">
        <f t="shared" si="1"/>
        <v>-7.40598040676627</v>
      </c>
      <c r="I16" s="13">
        <f t="shared" si="2"/>
        <v>0.54365733164852503</v>
      </c>
      <c r="J16" s="12">
        <v>977985.75225999998</v>
      </c>
      <c r="K16" s="12">
        <v>958567.75913999998</v>
      </c>
      <c r="L16" s="13">
        <f t="shared" si="3"/>
        <v>-1.9855087944918932</v>
      </c>
      <c r="M16" s="13">
        <f t="shared" si="4"/>
        <v>0.57867708317552657</v>
      </c>
    </row>
    <row r="17" spans="1:13" ht="14" x14ac:dyDescent="0.3">
      <c r="A17" s="11" t="s">
        <v>8</v>
      </c>
      <c r="B17" s="12">
        <v>5349.45957</v>
      </c>
      <c r="C17" s="12">
        <v>6573.87219</v>
      </c>
      <c r="D17" s="13">
        <f t="shared" si="0"/>
        <v>22.888529279977345</v>
      </c>
      <c r="E17" s="13">
        <f t="shared" si="5"/>
        <v>4.6783691622905341E-2</v>
      </c>
      <c r="F17" s="12">
        <v>79399.985440000004</v>
      </c>
      <c r="G17" s="12">
        <v>81321.687770000004</v>
      </c>
      <c r="H17" s="13">
        <f t="shared" si="1"/>
        <v>2.4202804564141491</v>
      </c>
      <c r="I17" s="13">
        <f t="shared" si="2"/>
        <v>6.6727154044820977E-2</v>
      </c>
      <c r="J17" s="12">
        <v>101015.84755999999</v>
      </c>
      <c r="K17" s="12">
        <v>101207.34762</v>
      </c>
      <c r="L17" s="13">
        <f t="shared" si="3"/>
        <v>0.18957427435953672</v>
      </c>
      <c r="M17" s="13">
        <f t="shared" si="4"/>
        <v>6.1097791114127678E-2</v>
      </c>
    </row>
    <row r="18" spans="1:13" ht="15.5" x14ac:dyDescent="0.35">
      <c r="A18" s="9" t="s">
        <v>31</v>
      </c>
      <c r="B18" s="8">
        <f>B19</f>
        <v>208921.23465</v>
      </c>
      <c r="C18" s="8">
        <f>C19</f>
        <v>200781.50237</v>
      </c>
      <c r="D18" s="10">
        <f t="shared" si="0"/>
        <v>-3.8960770520221488</v>
      </c>
      <c r="E18" s="10">
        <f t="shared" si="5"/>
        <v>1.4288838631135174</v>
      </c>
      <c r="F18" s="8">
        <f>F19</f>
        <v>1833953.1421300001</v>
      </c>
      <c r="G18" s="8">
        <f>G19</f>
        <v>1882869.14955</v>
      </c>
      <c r="H18" s="10">
        <f t="shared" si="1"/>
        <v>2.6672441239795046</v>
      </c>
      <c r="I18" s="10">
        <f t="shared" si="2"/>
        <v>1.5449568649337921</v>
      </c>
      <c r="J18" s="8">
        <f>J19</f>
        <v>2467396.2799</v>
      </c>
      <c r="K18" s="8">
        <f>K19</f>
        <v>2559495.6094599999</v>
      </c>
      <c r="L18" s="10">
        <f t="shared" si="3"/>
        <v>3.7326525256710137</v>
      </c>
      <c r="M18" s="10">
        <f t="shared" si="4"/>
        <v>1.5451400691920829</v>
      </c>
    </row>
    <row r="19" spans="1:13" ht="14" x14ac:dyDescent="0.3">
      <c r="A19" s="11" t="s">
        <v>9</v>
      </c>
      <c r="B19" s="12">
        <v>208921.23465</v>
      </c>
      <c r="C19" s="12">
        <v>200781.50237</v>
      </c>
      <c r="D19" s="13">
        <f t="shared" si="0"/>
        <v>-3.8960770520221488</v>
      </c>
      <c r="E19" s="13">
        <f t="shared" si="5"/>
        <v>1.4288838631135174</v>
      </c>
      <c r="F19" s="12">
        <v>1833953.1421300001</v>
      </c>
      <c r="G19" s="12">
        <v>1882869.14955</v>
      </c>
      <c r="H19" s="13">
        <f t="shared" si="1"/>
        <v>2.6672441239795046</v>
      </c>
      <c r="I19" s="13">
        <f t="shared" si="2"/>
        <v>1.5449568649337921</v>
      </c>
      <c r="J19" s="12">
        <v>2467396.2799</v>
      </c>
      <c r="K19" s="12">
        <v>2559495.6094599999</v>
      </c>
      <c r="L19" s="13">
        <f t="shared" si="3"/>
        <v>3.7326525256710137</v>
      </c>
      <c r="M19" s="13">
        <f t="shared" si="4"/>
        <v>1.5451400691920829</v>
      </c>
    </row>
    <row r="20" spans="1:13" ht="15.5" x14ac:dyDescent="0.35">
      <c r="A20" s="9" t="s">
        <v>32</v>
      </c>
      <c r="B20" s="8">
        <f>B21</f>
        <v>409699.7548</v>
      </c>
      <c r="C20" s="8">
        <f>C21</f>
        <v>458291.00082999998</v>
      </c>
      <c r="D20" s="10">
        <f t="shared" si="0"/>
        <v>11.860208716434405</v>
      </c>
      <c r="E20" s="10">
        <f t="shared" si="5"/>
        <v>3.2614788113766746</v>
      </c>
      <c r="F20" s="8">
        <f>F21</f>
        <v>3632333.02153</v>
      </c>
      <c r="G20" s="8">
        <f>G21</f>
        <v>3995921.7875999999</v>
      </c>
      <c r="H20" s="10">
        <f t="shared" si="1"/>
        <v>10.009786104822794</v>
      </c>
      <c r="I20" s="10">
        <f t="shared" si="2"/>
        <v>3.2787869507376999</v>
      </c>
      <c r="J20" s="8">
        <f>J21</f>
        <v>4892708.9245800003</v>
      </c>
      <c r="K20" s="8">
        <f>K21</f>
        <v>5378251.3039600002</v>
      </c>
      <c r="L20" s="10">
        <f t="shared" si="3"/>
        <v>9.9237945045275655</v>
      </c>
      <c r="M20" s="10">
        <f t="shared" si="4"/>
        <v>3.2467926732198742</v>
      </c>
    </row>
    <row r="21" spans="1:13" ht="14" x14ac:dyDescent="0.3">
      <c r="A21" s="11" t="s">
        <v>10</v>
      </c>
      <c r="B21" s="12">
        <v>409699.7548</v>
      </c>
      <c r="C21" s="12">
        <v>458291.00082999998</v>
      </c>
      <c r="D21" s="13">
        <f t="shared" si="0"/>
        <v>11.860208716434405</v>
      </c>
      <c r="E21" s="13">
        <f t="shared" si="5"/>
        <v>3.2614788113766746</v>
      </c>
      <c r="F21" s="12">
        <v>3632333.02153</v>
      </c>
      <c r="G21" s="12">
        <v>3995921.7875999999</v>
      </c>
      <c r="H21" s="13">
        <f t="shared" si="1"/>
        <v>10.009786104822794</v>
      </c>
      <c r="I21" s="13">
        <f t="shared" si="2"/>
        <v>3.2787869507376999</v>
      </c>
      <c r="J21" s="12">
        <v>4892708.9245800003</v>
      </c>
      <c r="K21" s="12">
        <v>5378251.3039600002</v>
      </c>
      <c r="L21" s="13">
        <f t="shared" si="3"/>
        <v>9.9237945045275655</v>
      </c>
      <c r="M21" s="13">
        <f t="shared" si="4"/>
        <v>3.2467926732198742</v>
      </c>
    </row>
    <row r="22" spans="1:13" ht="16.5" x14ac:dyDescent="0.35">
      <c r="A22" s="19" t="s">
        <v>33</v>
      </c>
      <c r="B22" s="8">
        <f>B23+B27+B29</f>
        <v>11714858.90078</v>
      </c>
      <c r="C22" s="8">
        <f>C23+C27+C29</f>
        <v>11616576.495970001</v>
      </c>
      <c r="D22" s="10">
        <f t="shared" si="0"/>
        <v>-0.83895508808436869</v>
      </c>
      <c r="E22" s="10">
        <f t="shared" si="5"/>
        <v>82.670656926987036</v>
      </c>
      <c r="F22" s="8">
        <f>F23+F27+F29</f>
        <v>100172335.01444001</v>
      </c>
      <c r="G22" s="8">
        <f>G23+G27+G29</f>
        <v>102314098.57701001</v>
      </c>
      <c r="H22" s="10">
        <f t="shared" si="1"/>
        <v>2.1380789039820747</v>
      </c>
      <c r="I22" s="10">
        <f t="shared" si="2"/>
        <v>83.952126473495412</v>
      </c>
      <c r="J22" s="8">
        <f>J23+J27+J29</f>
        <v>133182443.50503001</v>
      </c>
      <c r="K22" s="8">
        <f>K23+K27+K29</f>
        <v>138358002.57865</v>
      </c>
      <c r="L22" s="10">
        <f t="shared" si="3"/>
        <v>3.886067065156769</v>
      </c>
      <c r="M22" s="10">
        <f t="shared" si="4"/>
        <v>83.525243367288795</v>
      </c>
    </row>
    <row r="23" spans="1:13" ht="15.5" x14ac:dyDescent="0.35">
      <c r="A23" s="9" t="s">
        <v>34</v>
      </c>
      <c r="B23" s="8">
        <f>B24+B25+B26</f>
        <v>1048636.99771</v>
      </c>
      <c r="C23" s="8">
        <f>C24+C25+C26</f>
        <v>1057014.5150299999</v>
      </c>
      <c r="D23" s="10">
        <f>(C23-B23)/B23*100</f>
        <v>0.79889583700504385</v>
      </c>
      <c r="E23" s="10">
        <f t="shared" si="5"/>
        <v>7.5223612024769775</v>
      </c>
      <c r="F23" s="8">
        <f>F24+F25+F26</f>
        <v>9246498.3998300005</v>
      </c>
      <c r="G23" s="8">
        <f>G24+G25+G26</f>
        <v>9028027.5402600002</v>
      </c>
      <c r="H23" s="10">
        <f t="shared" si="1"/>
        <v>-2.3627415495363842</v>
      </c>
      <c r="I23" s="10">
        <f t="shared" si="2"/>
        <v>7.4077973652441713</v>
      </c>
      <c r="J23" s="8">
        <f>J24+J25+J26</f>
        <v>12402658.50038</v>
      </c>
      <c r="K23" s="8">
        <f>K24+K25+K26</f>
        <v>12187223.525899999</v>
      </c>
      <c r="L23" s="10">
        <f t="shared" si="3"/>
        <v>-1.7370064206266795</v>
      </c>
      <c r="M23" s="10">
        <f t="shared" si="4"/>
        <v>7.3572962315186174</v>
      </c>
    </row>
    <row r="24" spans="1:13" ht="14" x14ac:dyDescent="0.3">
      <c r="A24" s="11" t="s">
        <v>11</v>
      </c>
      <c r="B24" s="12">
        <v>716708.76046999998</v>
      </c>
      <c r="C24" s="12">
        <v>678848.57270999998</v>
      </c>
      <c r="D24" s="13">
        <f t="shared" si="0"/>
        <v>-5.2825066258674198</v>
      </c>
      <c r="E24" s="13">
        <f t="shared" si="5"/>
        <v>4.8311012697546944</v>
      </c>
      <c r="F24" s="12">
        <v>6329797.1321299998</v>
      </c>
      <c r="G24" s="12">
        <v>5944313.3510299996</v>
      </c>
      <c r="H24" s="13">
        <f t="shared" si="1"/>
        <v>-6.089986346375742</v>
      </c>
      <c r="I24" s="13">
        <f t="shared" si="2"/>
        <v>4.8775071391372418</v>
      </c>
      <c r="J24" s="12">
        <v>8485267.8537700009</v>
      </c>
      <c r="K24" s="12">
        <v>8071629.4424599996</v>
      </c>
      <c r="L24" s="13">
        <f t="shared" si="3"/>
        <v>-4.8747831941006066</v>
      </c>
      <c r="M24" s="13">
        <f t="shared" si="4"/>
        <v>4.8727561903678298</v>
      </c>
    </row>
    <row r="25" spans="1:13" ht="14" x14ac:dyDescent="0.3">
      <c r="A25" s="11" t="s">
        <v>12</v>
      </c>
      <c r="B25" s="12">
        <v>138311.14146000001</v>
      </c>
      <c r="C25" s="12">
        <v>148011.70795000001</v>
      </c>
      <c r="D25" s="13">
        <f t="shared" si="0"/>
        <v>7.0135828448826949</v>
      </c>
      <c r="E25" s="13">
        <f t="shared" si="5"/>
        <v>1.0533417597996118</v>
      </c>
      <c r="F25" s="12">
        <v>1282468.2032300001</v>
      </c>
      <c r="G25" s="12">
        <v>1280242.07158</v>
      </c>
      <c r="H25" s="13">
        <f t="shared" si="1"/>
        <v>-0.17358182014910151</v>
      </c>
      <c r="I25" s="13">
        <f t="shared" si="2"/>
        <v>1.0504812709567719</v>
      </c>
      <c r="J25" s="12">
        <v>1659815.8444600001</v>
      </c>
      <c r="K25" s="12">
        <v>1681314.3259999999</v>
      </c>
      <c r="L25" s="13">
        <f t="shared" si="3"/>
        <v>1.2952329387477375</v>
      </c>
      <c r="M25" s="13">
        <f t="shared" si="4"/>
        <v>1.0149914398788031</v>
      </c>
    </row>
    <row r="26" spans="1:13" ht="14" x14ac:dyDescent="0.3">
      <c r="A26" s="11" t="s">
        <v>13</v>
      </c>
      <c r="B26" s="12">
        <v>193617.09578</v>
      </c>
      <c r="C26" s="12">
        <v>230154.23436999999</v>
      </c>
      <c r="D26" s="13">
        <f t="shared" si="0"/>
        <v>18.870822559757737</v>
      </c>
      <c r="E26" s="13">
        <f t="shared" si="5"/>
        <v>1.6379181729226717</v>
      </c>
      <c r="F26" s="12">
        <v>1634233.0644700001</v>
      </c>
      <c r="G26" s="12">
        <v>1803472.1176499999</v>
      </c>
      <c r="H26" s="13">
        <f t="shared" si="1"/>
        <v>10.355870093405919</v>
      </c>
      <c r="I26" s="13">
        <f t="shared" si="2"/>
        <v>1.4798089551501574</v>
      </c>
      <c r="J26" s="12">
        <v>2257574.8021499999</v>
      </c>
      <c r="K26" s="12">
        <v>2434279.7574399998</v>
      </c>
      <c r="L26" s="13">
        <f t="shared" si="3"/>
        <v>7.8272026743793868</v>
      </c>
      <c r="M26" s="13">
        <f t="shared" si="4"/>
        <v>1.4695486012719843</v>
      </c>
    </row>
    <row r="27" spans="1:13" ht="15.5" x14ac:dyDescent="0.35">
      <c r="A27" s="9" t="s">
        <v>35</v>
      </c>
      <c r="B27" s="8">
        <f>B28</f>
        <v>1529340.0713500001</v>
      </c>
      <c r="C27" s="8">
        <f>C28</f>
        <v>1653717.19395</v>
      </c>
      <c r="D27" s="10">
        <f t="shared" si="0"/>
        <v>8.132731557227034</v>
      </c>
      <c r="E27" s="10">
        <f t="shared" si="5"/>
        <v>11.768862094845982</v>
      </c>
      <c r="F27" s="8">
        <f>F28</f>
        <v>12772985.59162</v>
      </c>
      <c r="G27" s="8">
        <f>G28</f>
        <v>15023151.640869999</v>
      </c>
      <c r="H27" s="10">
        <f t="shared" si="1"/>
        <v>17.616602110052256</v>
      </c>
      <c r="I27" s="10">
        <f t="shared" si="2"/>
        <v>12.326996417170369</v>
      </c>
      <c r="J27" s="8">
        <f>J28</f>
        <v>16994047.662489999</v>
      </c>
      <c r="K27" s="8">
        <f>K28</f>
        <v>19599098.501910001</v>
      </c>
      <c r="L27" s="10">
        <f t="shared" si="3"/>
        <v>15.329195793477639</v>
      </c>
      <c r="M27" s="10">
        <f t="shared" si="4"/>
        <v>11.831765721111285</v>
      </c>
    </row>
    <row r="28" spans="1:13" ht="14" x14ac:dyDescent="0.3">
      <c r="A28" s="11" t="s">
        <v>14</v>
      </c>
      <c r="B28" s="12">
        <v>1529340.0713500001</v>
      </c>
      <c r="C28" s="12">
        <v>1653717.19395</v>
      </c>
      <c r="D28" s="13">
        <f t="shared" si="0"/>
        <v>8.132731557227034</v>
      </c>
      <c r="E28" s="13">
        <f t="shared" si="5"/>
        <v>11.768862094845982</v>
      </c>
      <c r="F28" s="12">
        <v>12772985.59162</v>
      </c>
      <c r="G28" s="12">
        <v>15023151.640869999</v>
      </c>
      <c r="H28" s="13">
        <f t="shared" si="1"/>
        <v>17.616602110052256</v>
      </c>
      <c r="I28" s="13">
        <f t="shared" si="2"/>
        <v>12.326996417170369</v>
      </c>
      <c r="J28" s="12">
        <v>16994047.662489999</v>
      </c>
      <c r="K28" s="12">
        <v>19599098.501910001</v>
      </c>
      <c r="L28" s="13">
        <f t="shared" si="3"/>
        <v>15.329195793477639</v>
      </c>
      <c r="M28" s="13">
        <f t="shared" si="4"/>
        <v>11.831765721111285</v>
      </c>
    </row>
    <row r="29" spans="1:13" ht="15.5" x14ac:dyDescent="0.35">
      <c r="A29" s="9" t="s">
        <v>36</v>
      </c>
      <c r="B29" s="8">
        <f>B30+B31+B32+B33+B34+B35+B36+B37+B38+B39+B40+B41</f>
        <v>9136881.8317200001</v>
      </c>
      <c r="C29" s="8">
        <f>C30+C31+C32+C33+C34+C35+C36+C37+C38+C39+C40+C41</f>
        <v>8905844.7869900018</v>
      </c>
      <c r="D29" s="10">
        <f t="shared" si="0"/>
        <v>-2.5286202556316315</v>
      </c>
      <c r="E29" s="10">
        <f t="shared" si="5"/>
        <v>63.379433629664064</v>
      </c>
      <c r="F29" s="8">
        <f>F30+F31+F32+F33+F34+F35+F36+F37+F38+F39+F40+F41</f>
        <v>78152851.022990018</v>
      </c>
      <c r="G29" s="8">
        <f>G30+G31+G32+G33+G34+G35+G36+G37+G38+G39+G40+G41</f>
        <v>78262919.395879999</v>
      </c>
      <c r="H29" s="10">
        <f t="shared" si="1"/>
        <v>0.14083730977082609</v>
      </c>
      <c r="I29" s="10">
        <f t="shared" si="2"/>
        <v>64.21733269108087</v>
      </c>
      <c r="J29" s="8">
        <f>J30+J31+J32+J33+J34+J35+J36+J37+J38+J39+J40+J41</f>
        <v>103785737.34216</v>
      </c>
      <c r="K29" s="8">
        <f>K30+K31+K32+K33+K34+K35+K36+K37+K38+K39+K40+K41</f>
        <v>106571680.55084001</v>
      </c>
      <c r="L29" s="10">
        <f t="shared" si="3"/>
        <v>2.6843218346036588</v>
      </c>
      <c r="M29" s="10">
        <f t="shared" si="4"/>
        <v>64.336181414658881</v>
      </c>
    </row>
    <row r="30" spans="1:13" ht="14" x14ac:dyDescent="0.3">
      <c r="A30" s="24" t="s">
        <v>15</v>
      </c>
      <c r="B30" s="12">
        <v>1459270.4180399999</v>
      </c>
      <c r="C30" s="12">
        <v>1505401.61042</v>
      </c>
      <c r="D30" s="13">
        <f t="shared" si="0"/>
        <v>3.1612504310174843</v>
      </c>
      <c r="E30" s="13">
        <f t="shared" si="5"/>
        <v>10.713357770728788</v>
      </c>
      <c r="F30" s="12">
        <v>13236850.9855</v>
      </c>
      <c r="G30" s="12">
        <v>13293318.41886</v>
      </c>
      <c r="H30" s="13">
        <f t="shared" si="1"/>
        <v>0.42659264973108135</v>
      </c>
      <c r="I30" s="13">
        <f t="shared" si="2"/>
        <v>10.907610629170383</v>
      </c>
      <c r="J30" s="12">
        <v>17639231.514040001</v>
      </c>
      <c r="K30" s="12">
        <v>17685422.910629999</v>
      </c>
      <c r="L30" s="13">
        <f t="shared" si="3"/>
        <v>0.26186739798291081</v>
      </c>
      <c r="M30" s="13">
        <f t="shared" si="4"/>
        <v>10.676500275609925</v>
      </c>
    </row>
    <row r="31" spans="1:13" ht="14" x14ac:dyDescent="0.3">
      <c r="A31" s="11" t="s">
        <v>16</v>
      </c>
      <c r="B31" s="12">
        <v>2605339.7833199999</v>
      </c>
      <c r="C31" s="12">
        <v>2594651.1358599998</v>
      </c>
      <c r="D31" s="13">
        <f t="shared" si="0"/>
        <v>-0.41025925019190845</v>
      </c>
      <c r="E31" s="13">
        <f t="shared" si="5"/>
        <v>18.465123005242866</v>
      </c>
      <c r="F31" s="12">
        <v>23407190.891619999</v>
      </c>
      <c r="G31" s="12">
        <v>22549903.992070001</v>
      </c>
      <c r="H31" s="13">
        <f t="shared" si="1"/>
        <v>-3.6624937333121652</v>
      </c>
      <c r="I31" s="13">
        <f t="shared" si="2"/>
        <v>18.502947474853894</v>
      </c>
      <c r="J31" s="12">
        <v>31168559.759089999</v>
      </c>
      <c r="K31" s="12">
        <v>30707669.556979999</v>
      </c>
      <c r="L31" s="13">
        <f t="shared" si="3"/>
        <v>-1.4787022745752181</v>
      </c>
      <c r="M31" s="13">
        <f t="shared" si="4"/>
        <v>18.537891015960817</v>
      </c>
    </row>
    <row r="32" spans="1:13" ht="14" x14ac:dyDescent="0.3">
      <c r="A32" s="11" t="s">
        <v>17</v>
      </c>
      <c r="B32" s="12">
        <v>53260.481919999998</v>
      </c>
      <c r="C32" s="12">
        <v>37060.896339999999</v>
      </c>
      <c r="D32" s="13">
        <f t="shared" si="0"/>
        <v>-30.415769809091504</v>
      </c>
      <c r="E32" s="13">
        <f t="shared" si="5"/>
        <v>0.2637479852858261</v>
      </c>
      <c r="F32" s="12">
        <v>791536.59809999994</v>
      </c>
      <c r="G32" s="12">
        <v>726687.38676000002</v>
      </c>
      <c r="H32" s="13">
        <f t="shared" si="1"/>
        <v>-8.1928253849112735</v>
      </c>
      <c r="I32" s="13">
        <f t="shared" si="2"/>
        <v>0.59627121040460074</v>
      </c>
      <c r="J32" s="12">
        <v>1126055.62164</v>
      </c>
      <c r="K32" s="12">
        <v>925671.52897999994</v>
      </c>
      <c r="L32" s="13">
        <f t="shared" si="3"/>
        <v>-17.795221551148462</v>
      </c>
      <c r="M32" s="13">
        <f t="shared" si="4"/>
        <v>0.55881798157843299</v>
      </c>
    </row>
    <row r="33" spans="1:13" ht="14" x14ac:dyDescent="0.3">
      <c r="A33" s="11" t="s">
        <v>18</v>
      </c>
      <c r="B33" s="12">
        <v>999346.64451000001</v>
      </c>
      <c r="C33" s="12">
        <v>1014739.3168800001</v>
      </c>
      <c r="D33" s="13">
        <f t="shared" si="0"/>
        <v>1.5402735832016912</v>
      </c>
      <c r="E33" s="13">
        <f t="shared" si="5"/>
        <v>7.2215050591897114</v>
      </c>
      <c r="F33" s="12">
        <v>8142773.28706</v>
      </c>
      <c r="G33" s="12">
        <v>8186341.9737799997</v>
      </c>
      <c r="H33" s="13">
        <f t="shared" si="1"/>
        <v>0.53505955752490808</v>
      </c>
      <c r="I33" s="13">
        <f t="shared" si="2"/>
        <v>6.717166317218477</v>
      </c>
      <c r="J33" s="12">
        <v>11254988.386159999</v>
      </c>
      <c r="K33" s="12">
        <v>11347380.37218</v>
      </c>
      <c r="L33" s="13">
        <f t="shared" si="3"/>
        <v>0.82089810180180145</v>
      </c>
      <c r="M33" s="13">
        <f t="shared" si="4"/>
        <v>6.8502919202577752</v>
      </c>
    </row>
    <row r="34" spans="1:13" ht="14" x14ac:dyDescent="0.3">
      <c r="A34" s="11" t="s">
        <v>19</v>
      </c>
      <c r="B34" s="12">
        <v>612323.60514999996</v>
      </c>
      <c r="C34" s="12">
        <v>648569.13069000002</v>
      </c>
      <c r="D34" s="13">
        <f t="shared" si="0"/>
        <v>5.9193415434508765</v>
      </c>
      <c r="E34" s="13">
        <f t="shared" si="5"/>
        <v>4.6156142573767855</v>
      </c>
      <c r="F34" s="12">
        <v>5244465.3028499996</v>
      </c>
      <c r="G34" s="12">
        <v>5705184.3180099996</v>
      </c>
      <c r="H34" s="13">
        <f t="shared" si="1"/>
        <v>8.784861536020296</v>
      </c>
      <c r="I34" s="13">
        <f t="shared" si="2"/>
        <v>4.681293800967925</v>
      </c>
      <c r="J34" s="12">
        <v>6970387.4068999998</v>
      </c>
      <c r="K34" s="12">
        <v>7772477.6779699996</v>
      </c>
      <c r="L34" s="13">
        <f t="shared" si="3"/>
        <v>11.507111789453898</v>
      </c>
      <c r="M34" s="13">
        <f t="shared" si="4"/>
        <v>4.6921614761692254</v>
      </c>
    </row>
    <row r="35" spans="1:13" ht="14" x14ac:dyDescent="0.3">
      <c r="A35" s="11" t="s">
        <v>20</v>
      </c>
      <c r="B35" s="12">
        <v>663410.00473000004</v>
      </c>
      <c r="C35" s="12">
        <v>653298.60208999994</v>
      </c>
      <c r="D35" s="13">
        <f t="shared" si="0"/>
        <v>-1.5241558866926226</v>
      </c>
      <c r="E35" s="13">
        <f t="shared" si="5"/>
        <v>4.6492720659136673</v>
      </c>
      <c r="F35" s="12">
        <v>6007012.4290300002</v>
      </c>
      <c r="G35" s="12">
        <v>6043884.7635000004</v>
      </c>
      <c r="H35" s="13">
        <f t="shared" si="1"/>
        <v>0.61382151120260275</v>
      </c>
      <c r="I35" s="13">
        <f t="shared" si="2"/>
        <v>4.9592088002874322</v>
      </c>
      <c r="J35" s="12">
        <v>7901677.4286900004</v>
      </c>
      <c r="K35" s="12">
        <v>8119795.9880999997</v>
      </c>
      <c r="L35" s="13">
        <f t="shared" si="3"/>
        <v>2.7604082978386102</v>
      </c>
      <c r="M35" s="13">
        <f t="shared" si="4"/>
        <v>4.9018338177674865</v>
      </c>
    </row>
    <row r="36" spans="1:13" ht="14" x14ac:dyDescent="0.3">
      <c r="A36" s="11" t="s">
        <v>21</v>
      </c>
      <c r="B36" s="12">
        <v>1404159.60439</v>
      </c>
      <c r="C36" s="12">
        <v>1139766.64056</v>
      </c>
      <c r="D36" s="13">
        <f t="shared" si="0"/>
        <v>-18.829267200352096</v>
      </c>
      <c r="E36" s="13">
        <f t="shared" si="5"/>
        <v>8.1112758953766395</v>
      </c>
      <c r="F36" s="12">
        <v>10912579.81277</v>
      </c>
      <c r="G36" s="12">
        <v>10573874.65824</v>
      </c>
      <c r="H36" s="13">
        <f t="shared" si="1"/>
        <v>-3.1038046029559765</v>
      </c>
      <c r="I36" s="13">
        <f t="shared" si="2"/>
        <v>8.6762164253961238</v>
      </c>
      <c r="J36" s="12">
        <v>14161740.77744</v>
      </c>
      <c r="K36" s="12">
        <v>15160364.39459</v>
      </c>
      <c r="L36" s="13">
        <f t="shared" si="3"/>
        <v>7.051559782402113</v>
      </c>
      <c r="M36" s="13">
        <f t="shared" si="4"/>
        <v>9.1521495106514923</v>
      </c>
    </row>
    <row r="37" spans="1:13" ht="14" x14ac:dyDescent="0.3">
      <c r="A37" s="14" t="s">
        <v>22</v>
      </c>
      <c r="B37" s="12">
        <v>243458.81565999999</v>
      </c>
      <c r="C37" s="12">
        <v>304623.74540999997</v>
      </c>
      <c r="D37" s="13">
        <f t="shared" si="0"/>
        <v>25.123316887986203</v>
      </c>
      <c r="E37" s="13">
        <f t="shared" si="5"/>
        <v>2.1678887198255472</v>
      </c>
      <c r="F37" s="12">
        <v>2221193.21894</v>
      </c>
      <c r="G37" s="12">
        <v>2641339.8896599999</v>
      </c>
      <c r="H37" s="13">
        <f t="shared" si="1"/>
        <v>18.915358967307789</v>
      </c>
      <c r="I37" s="13">
        <f t="shared" si="2"/>
        <v>2.1673073756235106</v>
      </c>
      <c r="J37" s="12">
        <v>2924881.3978800001</v>
      </c>
      <c r="K37" s="12">
        <v>3406784.5477900002</v>
      </c>
      <c r="L37" s="13">
        <f t="shared" si="3"/>
        <v>16.475989428470196</v>
      </c>
      <c r="M37" s="13">
        <f t="shared" si="4"/>
        <v>2.0566393208251466</v>
      </c>
    </row>
    <row r="38" spans="1:13" ht="14" x14ac:dyDescent="0.3">
      <c r="A38" s="11" t="s">
        <v>23</v>
      </c>
      <c r="B38" s="12">
        <v>590090.13118000003</v>
      </c>
      <c r="C38" s="12">
        <v>439485.94263000001</v>
      </c>
      <c r="D38" s="13">
        <f t="shared" si="0"/>
        <v>-25.522234755703781</v>
      </c>
      <c r="E38" s="13">
        <f t="shared" si="5"/>
        <v>3.1276505259533787</v>
      </c>
      <c r="F38" s="12">
        <v>3407948.8708100002</v>
      </c>
      <c r="G38" s="12">
        <v>3171108.5255100001</v>
      </c>
      <c r="H38" s="13">
        <f t="shared" si="1"/>
        <v>-6.9496449118882477</v>
      </c>
      <c r="I38" s="13">
        <f t="shared" si="2"/>
        <v>2.6020001905643042</v>
      </c>
      <c r="J38" s="12">
        <v>4174982.5498299999</v>
      </c>
      <c r="K38" s="12">
        <v>4166148.5370900002</v>
      </c>
      <c r="L38" s="13">
        <f t="shared" si="3"/>
        <v>-0.21159400391648092</v>
      </c>
      <c r="M38" s="13">
        <f t="shared" si="4"/>
        <v>2.5150592230247542</v>
      </c>
    </row>
    <row r="39" spans="1:13" ht="14" x14ac:dyDescent="0.3">
      <c r="A39" s="11" t="s">
        <v>24</v>
      </c>
      <c r="B39" s="12">
        <v>122785.72756</v>
      </c>
      <c r="C39" s="12">
        <v>164235.79814</v>
      </c>
      <c r="D39" s="13">
        <f>(C39-B39)/B39*100</f>
        <v>33.758052669228327</v>
      </c>
      <c r="E39" s="13">
        <f t="shared" si="5"/>
        <v>1.1688022997026795</v>
      </c>
      <c r="F39" s="12">
        <v>1346869.41787</v>
      </c>
      <c r="G39" s="12">
        <v>1855273.8194800001</v>
      </c>
      <c r="H39" s="13">
        <f t="shared" si="1"/>
        <v>37.747118975647517</v>
      </c>
      <c r="I39" s="13">
        <f t="shared" si="2"/>
        <v>1.5223139772737815</v>
      </c>
      <c r="J39" s="12">
        <v>1870185.48817</v>
      </c>
      <c r="K39" s="12">
        <v>2544360.7236799998</v>
      </c>
      <c r="L39" s="13">
        <f t="shared" si="3"/>
        <v>36.048575917979598</v>
      </c>
      <c r="M39" s="13">
        <f t="shared" si="4"/>
        <v>1.5360033008480036</v>
      </c>
    </row>
    <row r="40" spans="1:13" ht="14" x14ac:dyDescent="0.3">
      <c r="A40" s="11" t="s">
        <v>25</v>
      </c>
      <c r="B40" s="12">
        <v>374279.93299</v>
      </c>
      <c r="C40" s="12">
        <v>396275.74239999999</v>
      </c>
      <c r="D40" s="13">
        <f>(C40-B40)/B40*100</f>
        <v>5.8768337469451426</v>
      </c>
      <c r="E40" s="13">
        <f t="shared" si="5"/>
        <v>2.8201403365098696</v>
      </c>
      <c r="F40" s="12">
        <v>3347853.26083</v>
      </c>
      <c r="G40" s="12">
        <v>3431838.5464300001</v>
      </c>
      <c r="H40" s="13">
        <f t="shared" si="1"/>
        <v>2.5086310258167774</v>
      </c>
      <c r="I40" s="13">
        <f t="shared" si="2"/>
        <v>2.8159378589418216</v>
      </c>
      <c r="J40" s="12">
        <v>4471601.12567</v>
      </c>
      <c r="K40" s="12">
        <v>4616375.6347399997</v>
      </c>
      <c r="L40" s="13">
        <f t="shared" si="3"/>
        <v>3.2376436314700912</v>
      </c>
      <c r="M40" s="13">
        <f t="shared" si="4"/>
        <v>2.7868564967703584</v>
      </c>
    </row>
    <row r="41" spans="1:13" ht="14" x14ac:dyDescent="0.3">
      <c r="A41" s="11" t="s">
        <v>26</v>
      </c>
      <c r="B41" s="12">
        <v>9156.6822699999993</v>
      </c>
      <c r="C41" s="12">
        <v>7736.2255699999996</v>
      </c>
      <c r="D41" s="13">
        <f t="shared" si="0"/>
        <v>-15.512787908496467</v>
      </c>
      <c r="E41" s="13">
        <f t="shared" si="5"/>
        <v>5.5055708558294177E-2</v>
      </c>
      <c r="F41" s="12">
        <v>86576.947610000003</v>
      </c>
      <c r="G41" s="12">
        <v>84163.103579999995</v>
      </c>
      <c r="H41" s="13">
        <f t="shared" si="1"/>
        <v>-2.7880909371782914</v>
      </c>
      <c r="I41" s="13">
        <f t="shared" si="2"/>
        <v>6.90586303786066E-2</v>
      </c>
      <c r="J41" s="12">
        <v>121445.88665</v>
      </c>
      <c r="K41" s="12">
        <v>119228.67810999999</v>
      </c>
      <c r="L41" s="13">
        <f t="shared" si="3"/>
        <v>-1.8256761107025989</v>
      </c>
      <c r="M41" s="13">
        <f t="shared" si="4"/>
        <v>7.1977075195465409E-2</v>
      </c>
    </row>
    <row r="42" spans="1:13" ht="15.5" x14ac:dyDescent="0.35">
      <c r="A42" s="20" t="s">
        <v>37</v>
      </c>
      <c r="B42" s="8">
        <f>B43</f>
        <v>364373.57481999998</v>
      </c>
      <c r="C42" s="8">
        <f>C43</f>
        <v>353769.07397999999</v>
      </c>
      <c r="D42" s="10">
        <f t="shared" si="0"/>
        <v>-2.910337514249929</v>
      </c>
      <c r="E42" s="10">
        <f t="shared" si="5"/>
        <v>2.517636909335943</v>
      </c>
      <c r="F42" s="8">
        <f>F43</f>
        <v>3373859.5333699998</v>
      </c>
      <c r="G42" s="8">
        <f>G43</f>
        <v>3201890.8192500002</v>
      </c>
      <c r="H42" s="10">
        <f t="shared" si="1"/>
        <v>-5.0970916962932264</v>
      </c>
      <c r="I42" s="10">
        <f t="shared" si="2"/>
        <v>2.627258088089147</v>
      </c>
      <c r="J42" s="8">
        <f>J43</f>
        <v>4572438.4397900002</v>
      </c>
      <c r="K42" s="8">
        <f>K43</f>
        <v>4389315.2432599999</v>
      </c>
      <c r="L42" s="10">
        <f t="shared" si="3"/>
        <v>-4.00493519904908</v>
      </c>
      <c r="M42" s="10">
        <f t="shared" si="4"/>
        <v>2.6497825718511403</v>
      </c>
    </row>
    <row r="43" spans="1:13" ht="14" x14ac:dyDescent="0.3">
      <c r="A43" s="11" t="s">
        <v>27</v>
      </c>
      <c r="B43" s="12">
        <v>364373.57481999998</v>
      </c>
      <c r="C43" s="12">
        <v>353769.07397999999</v>
      </c>
      <c r="D43" s="13">
        <f t="shared" si="0"/>
        <v>-2.910337514249929</v>
      </c>
      <c r="E43" s="13">
        <f t="shared" si="5"/>
        <v>2.517636909335943</v>
      </c>
      <c r="F43" s="12">
        <v>3373859.5333699998</v>
      </c>
      <c r="G43" s="12">
        <v>3201890.8192500002</v>
      </c>
      <c r="H43" s="13">
        <f t="shared" si="1"/>
        <v>-5.0970916962932264</v>
      </c>
      <c r="I43" s="13">
        <f t="shared" si="2"/>
        <v>2.627258088089147</v>
      </c>
      <c r="J43" s="12">
        <v>4572438.4397900002</v>
      </c>
      <c r="K43" s="12">
        <v>4389315.2432599999</v>
      </c>
      <c r="L43" s="13">
        <f t="shared" si="3"/>
        <v>-4.00493519904908</v>
      </c>
      <c r="M43" s="13">
        <f t="shared" si="4"/>
        <v>2.6497825718511403</v>
      </c>
    </row>
    <row r="44" spans="1:13" ht="15.5" x14ac:dyDescent="0.35">
      <c r="A44" s="9" t="s">
        <v>38</v>
      </c>
      <c r="B44" s="8">
        <f>B8+B22+B42</f>
        <v>13973982.32367</v>
      </c>
      <c r="C44" s="8">
        <f>C8+C22+C42</f>
        <v>14051632.015250001</v>
      </c>
      <c r="D44" s="10">
        <f t="shared" si="0"/>
        <v>0.5556733204712403</v>
      </c>
      <c r="E44" s="10">
        <f t="shared" si="5"/>
        <v>100</v>
      </c>
      <c r="F44" s="15">
        <f>F8+F22+F42</f>
        <v>119625534.17581002</v>
      </c>
      <c r="G44" s="15">
        <f>G8+G22+G42</f>
        <v>121871955.92873001</v>
      </c>
      <c r="H44" s="16">
        <f t="shared" si="1"/>
        <v>1.8778781373034361</v>
      </c>
      <c r="I44" s="16">
        <f t="shared" si="2"/>
        <v>100</v>
      </c>
      <c r="J44" s="15">
        <f>J8+J22+J42</f>
        <v>160210527.11610001</v>
      </c>
      <c r="K44" s="15">
        <f>K8+K22+K42</f>
        <v>165648128.63847998</v>
      </c>
      <c r="L44" s="16">
        <f t="shared" si="3"/>
        <v>3.3940350988543275</v>
      </c>
      <c r="M44" s="16">
        <f t="shared" si="4"/>
        <v>100</v>
      </c>
    </row>
    <row r="45" spans="1:13" ht="15.5" x14ac:dyDescent="0.35">
      <c r="A45" s="21" t="s">
        <v>39</v>
      </c>
      <c r="B45" s="26">
        <f>+B46-B44</f>
        <v>423853.09633000009</v>
      </c>
      <c r="C45" s="26">
        <f>+C46-C44</f>
        <v>385842.79674999975</v>
      </c>
      <c r="D45" s="27">
        <f t="shared" si="0"/>
        <v>-8.9678003792159604</v>
      </c>
      <c r="E45" s="27">
        <f t="shared" ref="E45:E48" si="6">C45/C$48*100</f>
        <v>2.5350969824698808</v>
      </c>
      <c r="F45" s="26">
        <f t="shared" ref="F45:G45" si="7">+F46-F44</f>
        <v>3316427.9561899751</v>
      </c>
      <c r="G45" s="26">
        <f t="shared" si="7"/>
        <v>3923841.196269989</v>
      </c>
      <c r="H45" s="28">
        <f t="shared" si="1"/>
        <v>18.315285243760606</v>
      </c>
      <c r="I45" s="28">
        <f t="shared" ref="I45:I48" si="8">G45/G$48*100</f>
        <v>2.9612691712093593</v>
      </c>
      <c r="J45" s="26">
        <f t="shared" ref="J45:K45" si="9">+J46-J44</f>
        <v>4678123.4428969622</v>
      </c>
      <c r="K45" s="26">
        <f t="shared" si="9"/>
        <v>7795721.4325200021</v>
      </c>
      <c r="L45" s="28">
        <f t="shared" si="3"/>
        <v>66.642063376002852</v>
      </c>
      <c r="M45" s="28">
        <f t="shared" ref="M45:M48" si="10">K45/K$48*100</f>
        <v>4.3269504227416569</v>
      </c>
    </row>
    <row r="46" spans="1:13" s="18" customFormat="1" ht="22.5" customHeight="1" x14ac:dyDescent="0.4">
      <c r="A46" s="17" t="s">
        <v>43</v>
      </c>
      <c r="B46" s="30">
        <v>14397835.42</v>
      </c>
      <c r="C46" s="30">
        <v>14437474.812000001</v>
      </c>
      <c r="D46" s="33">
        <f t="shared" si="0"/>
        <v>0.27531494036206261</v>
      </c>
      <c r="E46" s="31">
        <f t="shared" si="6"/>
        <v>94.858318306511549</v>
      </c>
      <c r="F46" s="32">
        <v>122941962.132</v>
      </c>
      <c r="G46" s="32">
        <v>125795797.125</v>
      </c>
      <c r="H46" s="33">
        <f t="shared" si="1"/>
        <v>2.3212863561880548</v>
      </c>
      <c r="I46" s="34">
        <f t="shared" si="8"/>
        <v>94.936363950733565</v>
      </c>
      <c r="J46" s="32">
        <v>164888650.55899698</v>
      </c>
      <c r="K46" s="32">
        <v>173443850.07099998</v>
      </c>
      <c r="L46" s="33">
        <f t="shared" si="3"/>
        <v>5.188470815304516</v>
      </c>
      <c r="M46" s="34">
        <f t="shared" si="10"/>
        <v>96.26856819896102</v>
      </c>
    </row>
    <row r="47" spans="1:13" ht="20.25" customHeight="1" x14ac:dyDescent="0.35">
      <c r="B47" s="26">
        <f>+B48-B46</f>
        <v>810756.64699999988</v>
      </c>
      <c r="C47" s="26">
        <f>+C48-C46</f>
        <v>782566.0549999997</v>
      </c>
      <c r="D47" s="27">
        <f t="shared" si="0"/>
        <v>-3.4770719554766947</v>
      </c>
      <c r="E47" s="27">
        <f t="shared" si="6"/>
        <v>5.1416816934884491</v>
      </c>
      <c r="F47" s="26">
        <f t="shared" ref="F47:G47" si="11">+F48-F46</f>
        <v>6257606.2520000041</v>
      </c>
      <c r="G47" s="26">
        <f t="shared" si="11"/>
        <v>6709590.5789999962</v>
      </c>
      <c r="H47" s="29">
        <f t="shared" si="1"/>
        <v>7.2229588887209495</v>
      </c>
      <c r="I47" s="29">
        <f t="shared" si="8"/>
        <v>5.0636360492664334</v>
      </c>
      <c r="J47" s="26">
        <f t="shared" ref="J47:K47" si="12">+J48-J46</f>
        <v>5738438.6510030329</v>
      </c>
      <c r="K47" s="26">
        <f t="shared" si="12"/>
        <v>6722795.5080000162</v>
      </c>
      <c r="L47" s="29">
        <f t="shared" si="3"/>
        <v>17.153740187235872</v>
      </c>
      <c r="M47" s="29">
        <f t="shared" si="10"/>
        <v>3.7314318010389917</v>
      </c>
    </row>
    <row r="48" spans="1:13" ht="20" x14ac:dyDescent="0.4">
      <c r="B48" s="30">
        <v>15208592.067</v>
      </c>
      <c r="C48" s="30">
        <v>15220040.867000001</v>
      </c>
      <c r="D48" s="33">
        <f t="shared" si="0"/>
        <v>7.5278500137055102E-2</v>
      </c>
      <c r="E48" s="31">
        <f t="shared" si="6"/>
        <v>100</v>
      </c>
      <c r="F48" s="32">
        <v>129199568.384</v>
      </c>
      <c r="G48" s="32">
        <v>132505387.704</v>
      </c>
      <c r="H48" s="33">
        <f t="shared" si="1"/>
        <v>2.5586922319853382</v>
      </c>
      <c r="I48" s="34">
        <f t="shared" si="8"/>
        <v>100</v>
      </c>
      <c r="J48" s="32">
        <v>170627089.21000001</v>
      </c>
      <c r="K48" s="32">
        <v>180166645.579</v>
      </c>
      <c r="L48" s="33">
        <f t="shared" si="3"/>
        <v>5.5908803304140875</v>
      </c>
      <c r="M48" s="34">
        <f t="shared" si="10"/>
        <v>100</v>
      </c>
    </row>
    <row r="49" spans="1:3" ht="14.5" x14ac:dyDescent="0.25">
      <c r="A49" s="1" t="s">
        <v>50</v>
      </c>
      <c r="C49" s="23"/>
    </row>
    <row r="50" spans="1:3" ht="25" x14ac:dyDescent="0.25">
      <c r="A50" s="25" t="s">
        <v>42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2019-10-08T09:43:28Z</dcterms:modified>
</cp:coreProperties>
</file>